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120" yWindow="135" windowWidth="12120" windowHeight="9120" activeTab="1"/>
  </bookViews>
  <sheets>
    <sheet name="Ремонт" sheetId="2" r:id="rId1"/>
    <sheet name="Содержание" sheetId="3" r:id="rId2"/>
    <sheet name="XLR_NoRangeSheet" sheetId="4" state="veryHidden" r:id="rId3"/>
  </sheets>
  <definedNames>
    <definedName name="DetailRange">#REF!</definedName>
    <definedName name="detailRange2">Ремонт!$A$10:$Q$11</definedName>
    <definedName name="detailRange3">Содержание!$A$10:$Q$19</definedName>
    <definedName name="XLR_ERRNAMESTR" hidden="1">XLR_NoRangeSheet!$B$5</definedName>
    <definedName name="XLR_VERSION" hidden="1">XLR_NoRangeSheet!$A$5</definedName>
    <definedName name="XLRPARAMS_comment" hidden="1">XLR_NoRangeSheet!$D$6</definedName>
    <definedName name="XLRPARAMS_company" hidden="1">XLR_NoRangeSheet!$E$6</definedName>
    <definedName name="XLRPARAMS_exportPath" hidden="1">XLR_NoRangeSheet!$F$6</definedName>
    <definedName name="XLRPARAMS_exportPath2" hidden="1">XLR_NoRangeSheet!$G$6</definedName>
    <definedName name="XLRPARAMS_period1" hidden="1">XLR_NoRangeSheet!$H$6</definedName>
    <definedName name="XLRPARAMS_period2" hidden="1">XLR_NoRangeSheet!$I$6</definedName>
    <definedName name="XLRPARAMS_title" hidden="1">XLR_NoRangeSheet!$B$6</definedName>
    <definedName name="XLRPARAMS_title2" hidden="1">XLR_NoRangeSheet!$C$6</definedName>
    <definedName name="_xlnm.Print_Titles" localSheetId="0">Ремонт!$7:$8</definedName>
    <definedName name="_xlnm.Print_Titles" localSheetId="1">Содержание!$7:$8</definedName>
  </definedNames>
  <calcPr calcId="144525" fullCalcOnLoad="1"/>
</workbook>
</file>

<file path=xl/calcChain.xml><?xml version="1.0" encoding="utf-8"?>
<calcChain xmlns="http://schemas.openxmlformats.org/spreadsheetml/2006/main">
  <c r="N18" i="3" l="1"/>
  <c r="M18" i="3"/>
  <c r="L18" i="3"/>
  <c r="K18" i="3"/>
  <c r="J18" i="3"/>
  <c r="N17" i="3"/>
  <c r="M17" i="3"/>
  <c r="L17" i="3"/>
  <c r="K17" i="3"/>
  <c r="J17" i="3"/>
  <c r="N16" i="3"/>
  <c r="M16" i="3"/>
  <c r="L16" i="3"/>
  <c r="K16" i="3"/>
  <c r="J16" i="3"/>
  <c r="N15" i="3"/>
  <c r="M15" i="3"/>
  <c r="L15" i="3"/>
  <c r="K15" i="3"/>
  <c r="J15" i="3"/>
  <c r="N14" i="3"/>
  <c r="M14" i="3"/>
  <c r="L14" i="3"/>
  <c r="K14" i="3"/>
  <c r="J14" i="3"/>
  <c r="N13" i="3"/>
  <c r="M13" i="3"/>
  <c r="L13" i="3"/>
  <c r="K13" i="3"/>
  <c r="J13" i="3"/>
  <c r="N12" i="3"/>
  <c r="M12" i="3"/>
  <c r="L12" i="3"/>
  <c r="K12" i="3"/>
  <c r="J12" i="3"/>
  <c r="N11" i="3"/>
  <c r="M11" i="3"/>
  <c r="L11" i="3"/>
  <c r="K11" i="3"/>
  <c r="J11" i="3"/>
  <c r="N10" i="3"/>
  <c r="N19" i="3" s="1"/>
  <c r="M10" i="3"/>
  <c r="M19" i="3" s="1"/>
  <c r="L10" i="3"/>
  <c r="L19" i="3" s="1"/>
  <c r="K10" i="3"/>
  <c r="K19" i="3" s="1"/>
  <c r="J10" i="3"/>
  <c r="J19" i="3" s="1"/>
  <c r="B10" i="3"/>
  <c r="B11" i="3" s="1"/>
  <c r="B12" i="3" s="1"/>
  <c r="B13" i="3" s="1"/>
  <c r="B14" i="3" s="1"/>
  <c r="B15" i="3" s="1"/>
  <c r="B16" i="3" s="1"/>
  <c r="B17" i="3" s="1"/>
  <c r="B18" i="3" s="1"/>
  <c r="I11" i="2"/>
  <c r="N10" i="2"/>
  <c r="N11" i="2" s="1"/>
  <c r="M10" i="2"/>
  <c r="M11" i="2" s="1"/>
  <c r="L10" i="2"/>
  <c r="L11" i="2" s="1"/>
  <c r="K10" i="2"/>
  <c r="K11" i="2" s="1"/>
  <c r="J10" i="2"/>
  <c r="J11" i="2" s="1"/>
  <c r="B10" i="2"/>
  <c r="B5" i="4"/>
  <c r="B5" i="3"/>
  <c r="B5" i="2"/>
  <c r="S3" i="3"/>
  <c r="S2" i="3"/>
  <c r="S3" i="2"/>
  <c r="S2" i="2"/>
  <c r="B6" i="3"/>
  <c r="B4" i="3"/>
  <c r="B14" i="2"/>
  <c r="B6" i="2"/>
  <c r="B4" i="2"/>
</calcChain>
</file>

<file path=xl/sharedStrings.xml><?xml version="1.0" encoding="utf-8"?>
<sst xmlns="http://schemas.openxmlformats.org/spreadsheetml/2006/main" count="92" uniqueCount="55">
  <si>
    <t>Год</t>
  </si>
  <si>
    <t>Месяц</t>
  </si>
  <si>
    <t>Вид работ</t>
  </si>
  <si>
    <t>Кол-во</t>
  </si>
  <si>
    <t>Ед. изм.</t>
  </si>
  <si>
    <t>Место проведения работ</t>
  </si>
  <si>
    <t>з/пл</t>
  </si>
  <si>
    <t>Материалы с НДС</t>
  </si>
  <si>
    <t>Всего</t>
  </si>
  <si>
    <t>Накладные расходы</t>
  </si>
  <si>
    <t>ИТОГО-ФАКТ</t>
  </si>
  <si>
    <t>Рентабельность</t>
  </si>
  <si>
    <t>Информация о выполненных работах</t>
  </si>
  <si>
    <t>по статье "Ремонт жилья"</t>
  </si>
  <si>
    <t>№ п/п</t>
  </si>
  <si>
    <t>Примечание</t>
  </si>
  <si>
    <t>Номер</t>
  </si>
  <si>
    <t>Дата</t>
  </si>
  <si>
    <t>Акт</t>
  </si>
  <si>
    <t>* в информации не указаны техническое и аварийно-ремонтное обслуживание,  техническое и аварийное обслуживание электрических сетей и  электроэнергия МОП</t>
  </si>
  <si>
    <t>по статье "Содержание жилья"</t>
  </si>
  <si>
    <t>Исполнитель: Яркина Е.Н.</t>
  </si>
  <si>
    <t>4.2, Developer  (build 121-D7)</t>
  </si>
  <si>
    <t>xlrParams</t>
  </si>
  <si>
    <t>на доме № 16А по ул. ВИНОГРАДНАЯ</t>
  </si>
  <si>
    <t>за период c 01.01.2010 по 31.12.2012</t>
  </si>
  <si>
    <t/>
  </si>
  <si>
    <t>Управляющая компания ООО "УК "Западное" с 01.01.2010</t>
  </si>
  <si>
    <t>техэтаж</t>
  </si>
  <si>
    <t>Смена отдельных участков трубопроводов D 20 (отопление)</t>
  </si>
  <si>
    <t>м.</t>
  </si>
  <si>
    <t>АДС-05 Выполнено</t>
  </si>
  <si>
    <t>ввод ЦО</t>
  </si>
  <si>
    <t>Гидравлические испытания трубопровода Ф до 100мм</t>
  </si>
  <si>
    <t>п.м.</t>
  </si>
  <si>
    <t>Выполнено</t>
  </si>
  <si>
    <t>ЦО, установка шайб, применительно</t>
  </si>
  <si>
    <t>Смена задвижек D до 100мм</t>
  </si>
  <si>
    <t>шт.</t>
  </si>
  <si>
    <t>запитка</t>
  </si>
  <si>
    <t>Слив и наполнение водой системы отопления без осмотра системы</t>
  </si>
  <si>
    <t>м3</t>
  </si>
  <si>
    <t>применительно от снега и сосулек</t>
  </si>
  <si>
    <t>Очистка кровли, козырьков, желобов и свесов от мусора</t>
  </si>
  <si>
    <t>кв.м</t>
  </si>
  <si>
    <t>ЦО запитка</t>
  </si>
  <si>
    <t>подвал Применительно ревизия</t>
  </si>
  <si>
    <t>Ремонт запорной арматуры без снятия с места D 25 мм ЦО</t>
  </si>
  <si>
    <t>кв.1</t>
  </si>
  <si>
    <t>Очистка канализационной сети (внутренней)</t>
  </si>
  <si>
    <t>подвал</t>
  </si>
  <si>
    <t>Очистка помещения от мусора</t>
  </si>
  <si>
    <t>тн</t>
  </si>
  <si>
    <t>подвал, испытания и запуск системы ЦО</t>
  </si>
  <si>
    <t>Директор ООО "УК "Западное"_________________________________О.А.Давыдов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</si>
</sst>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8"/>
      <name val="Arial"/>
      <family val="2"/>
      <charset val="204"/>
    </font>
    <font>
      <sz val="8"/>
      <name val="Times New Roman"/>
      <family val="1"/>
      <charset val="204"/>
    </font>
    <font>
      <b/>
      <sz val="14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NumberFormat="1" applyFont="1" applyBorder="1" applyAlignment="1">
      <alignment horizontal="left" vertical="center" wrapText="1"/>
    </xf>
    <xf numFmtId="0" fontId="4" fillId="0" borderId="0" xfId="0" applyFont="1"/>
    <xf numFmtId="0" fontId="5" fillId="0" borderId="0" xfId="0" applyFont="1" applyFill="1" applyBorder="1"/>
    <xf numFmtId="0" fontId="1" fillId="0" borderId="0" xfId="0" applyFont="1" applyFill="1"/>
    <xf numFmtId="0" fontId="6" fillId="2" borderId="1" xfId="0" applyFont="1" applyFill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left" vertical="center" wrapText="1"/>
    </xf>
    <xf numFmtId="4" fontId="1" fillId="0" borderId="1" xfId="0" applyNumberFormat="1" applyFont="1" applyBorder="1" applyAlignment="1">
      <alignment horizontal="right" vertical="center" wrapText="1"/>
    </xf>
    <xf numFmtId="3" fontId="3" fillId="0" borderId="0" xfId="0" applyNumberFormat="1" applyFont="1" applyBorder="1" applyAlignment="1">
      <alignment horizontal="left" vertical="center"/>
    </xf>
    <xf numFmtId="4" fontId="6" fillId="0" borderId="0" xfId="0" applyNumberFormat="1" applyFont="1" applyBorder="1" applyAlignment="1">
      <alignment horizontal="right" vertical="center"/>
    </xf>
    <xf numFmtId="3" fontId="6" fillId="0" borderId="0" xfId="0" applyNumberFormat="1" applyFont="1" applyBorder="1" applyAlignment="1">
      <alignment horizontal="center" vertical="center"/>
    </xf>
    <xf numFmtId="0" fontId="7" fillId="0" borderId="0" xfId="0" applyFont="1" applyBorder="1" applyAlignment="1">
      <alignment horizontal="left" vertical="center"/>
    </xf>
    <xf numFmtId="0" fontId="7" fillId="0" borderId="0" xfId="0" applyFont="1" applyBorder="1" applyAlignment="1">
      <alignment horizontal="left" vertical="center" wrapText="1"/>
    </xf>
    <xf numFmtId="4" fontId="3" fillId="0" borderId="0" xfId="0" applyNumberFormat="1" applyFont="1" applyFill="1" applyBorder="1" applyAlignment="1">
      <alignment horizontal="right" vertical="center"/>
    </xf>
    <xf numFmtId="0" fontId="1" fillId="0" borderId="0" xfId="0" applyFont="1" applyBorder="1"/>
    <xf numFmtId="0" fontId="4" fillId="0" borderId="0" xfId="0" applyFont="1" applyAlignment="1"/>
    <xf numFmtId="0" fontId="6" fillId="2" borderId="2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wrapText="1"/>
    </xf>
    <xf numFmtId="0" fontId="1" fillId="2" borderId="2" xfId="0" applyFont="1" applyFill="1" applyBorder="1" applyAlignment="1">
      <alignment wrapText="1"/>
    </xf>
    <xf numFmtId="0" fontId="6" fillId="2" borderId="3" xfId="0" applyFont="1" applyFill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right" vertical="center" wrapText="1"/>
    </xf>
    <xf numFmtId="14" fontId="1" fillId="0" borderId="0" xfId="0" applyNumberFormat="1" applyFont="1" applyAlignment="1">
      <alignment horizontal="left"/>
    </xf>
    <xf numFmtId="14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6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wrapText="1"/>
    </xf>
    <xf numFmtId="0" fontId="6" fillId="2" borderId="6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0" fillId="0" borderId="0" xfId="0" quotePrefix="1"/>
    <xf numFmtId="49" fontId="0" fillId="0" borderId="0" xfId="0" applyNumberFormat="1"/>
  </cellXfs>
  <cellStyles count="1">
    <cellStyle name="Обычный" xfId="0" builtinId="0"/>
  </cellStyles>
  <dxfs count="6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AD21"/>
  <sheetViews>
    <sheetView workbookViewId="0">
      <selection activeCell="B17" sqref="B17"/>
    </sheetView>
  </sheetViews>
  <sheetFormatPr defaultRowHeight="11.25" x14ac:dyDescent="0.2"/>
  <cols>
    <col min="1" max="1" width="1" style="1" customWidth="1"/>
    <col min="2" max="2" width="6" style="1" customWidth="1"/>
    <col min="3" max="3" width="9.83203125" style="1" customWidth="1"/>
    <col min="4" max="4" width="8.6640625" style="1" customWidth="1"/>
    <col min="5" max="5" width="21.5" style="1" customWidth="1"/>
    <col min="6" max="6" width="30.6640625" style="1" customWidth="1"/>
    <col min="7" max="7" width="6.1640625" style="1" customWidth="1"/>
    <col min="8" max="8" width="8.5" style="1" customWidth="1"/>
    <col min="9" max="9" width="16" style="1" customWidth="1"/>
    <col min="10" max="10" width="13" style="1" hidden="1" customWidth="1"/>
    <col min="11" max="11" width="13.33203125" style="1" hidden="1" customWidth="1"/>
    <col min="12" max="12" width="12.83203125" style="1" hidden="1" customWidth="1"/>
    <col min="13" max="13" width="8.5" style="1" hidden="1" customWidth="1"/>
    <col min="14" max="16" width="12.83203125" style="1" hidden="1" customWidth="1"/>
    <col min="17" max="17" width="42.6640625" style="1" hidden="1" customWidth="1"/>
    <col min="18" max="18" width="8.1640625" style="1" customWidth="1"/>
    <col min="19" max="19" width="17.1640625" style="1" hidden="1" customWidth="1"/>
    <col min="20" max="20" width="17.1640625" style="1" customWidth="1"/>
    <col min="21" max="21" width="6.33203125" style="1" customWidth="1"/>
    <col min="22" max="22" width="6.83203125" style="1" customWidth="1"/>
    <col min="23" max="23" width="6.83203125" style="1" hidden="1" customWidth="1"/>
    <col min="24" max="25" width="8.1640625" style="1" customWidth="1"/>
    <col min="26" max="26" width="12.6640625" style="1" customWidth="1"/>
    <col min="27" max="27" width="10.83203125" style="1" customWidth="1"/>
    <col min="28" max="28" width="10.83203125" style="1" hidden="1" customWidth="1"/>
    <col min="29" max="16384" width="9.33203125" style="1"/>
  </cols>
  <sheetData>
    <row r="1" spans="1:26" ht="6.75" customHeight="1" x14ac:dyDescent="0.2"/>
    <row r="2" spans="1:26" ht="18.75" x14ac:dyDescent="0.3">
      <c r="B2" s="2" t="s">
        <v>12</v>
      </c>
      <c r="C2" s="2"/>
      <c r="S2" s="26">
        <f>XLRPARAMS_exportPath</f>
        <v>0</v>
      </c>
    </row>
    <row r="3" spans="1:26" ht="18.75" x14ac:dyDescent="0.3">
      <c r="B3" s="2" t="s">
        <v>13</v>
      </c>
      <c r="C3" s="2"/>
      <c r="S3" s="26">
        <f>XLRPARAMS_exportPath2</f>
        <v>0</v>
      </c>
    </row>
    <row r="4" spans="1:26" ht="18.75" x14ac:dyDescent="0.3">
      <c r="B4" s="2" t="str">
        <f>XLRPARAMS_title</f>
        <v>на доме № 16А по ул. ВИНОГРАДНАЯ</v>
      </c>
      <c r="C4" s="2"/>
      <c r="D4" s="3"/>
      <c r="E4" s="3"/>
      <c r="F4" s="4"/>
    </row>
    <row r="5" spans="1:26" ht="18.75" x14ac:dyDescent="0.3">
      <c r="B5" s="2" t="str">
        <f>XLRPARAMS_period1</f>
        <v>за период c 01.01.2010 по 31.12.2012</v>
      </c>
      <c r="C5" s="2"/>
      <c r="D5" s="3"/>
      <c r="E5" s="3"/>
      <c r="F5" s="4"/>
    </row>
    <row r="6" spans="1:26" ht="18.75" x14ac:dyDescent="0.3">
      <c r="B6" s="2" t="str">
        <f>XLRPARAMS_company</f>
        <v>Управляющая компания ООО "УК "Западное" с 01.01.2010</v>
      </c>
      <c r="C6" s="2"/>
      <c r="D6" s="3"/>
      <c r="E6" s="3"/>
      <c r="F6" s="4"/>
    </row>
    <row r="7" spans="1:26" s="6" customFormat="1" ht="18" customHeight="1" x14ac:dyDescent="0.2">
      <c r="B7" s="27" t="s">
        <v>14</v>
      </c>
      <c r="C7" s="27" t="s">
        <v>0</v>
      </c>
      <c r="D7" s="27" t="s">
        <v>1</v>
      </c>
      <c r="E7" s="29" t="s">
        <v>5</v>
      </c>
      <c r="F7" s="29" t="s">
        <v>2</v>
      </c>
      <c r="G7" s="29" t="s">
        <v>4</v>
      </c>
      <c r="H7" s="29" t="s">
        <v>3</v>
      </c>
      <c r="I7" s="33" t="s">
        <v>8</v>
      </c>
      <c r="J7" s="27" t="s">
        <v>10</v>
      </c>
      <c r="K7" s="27"/>
      <c r="L7" s="27"/>
      <c r="M7" s="27"/>
      <c r="N7" s="27"/>
      <c r="O7" s="31" t="s">
        <v>18</v>
      </c>
      <c r="P7" s="32"/>
      <c r="Q7" s="27" t="s">
        <v>15</v>
      </c>
      <c r="R7" s="5"/>
      <c r="S7" s="5"/>
      <c r="T7" s="5"/>
      <c r="U7" s="5"/>
      <c r="V7" s="5"/>
      <c r="W7" s="5"/>
      <c r="X7" s="5"/>
      <c r="Y7" s="5"/>
      <c r="Z7" s="5"/>
    </row>
    <row r="8" spans="1:26" ht="13.5" customHeight="1" x14ac:dyDescent="0.2">
      <c r="B8" s="28"/>
      <c r="C8" s="28"/>
      <c r="D8" s="28"/>
      <c r="E8" s="30"/>
      <c r="F8" s="30"/>
      <c r="G8" s="30"/>
      <c r="H8" s="35"/>
      <c r="I8" s="34"/>
      <c r="J8" s="7" t="s">
        <v>6</v>
      </c>
      <c r="K8" s="7" t="s">
        <v>9</v>
      </c>
      <c r="L8" s="7" t="s">
        <v>7</v>
      </c>
      <c r="M8" s="7" t="s">
        <v>11</v>
      </c>
      <c r="N8" s="7" t="s">
        <v>8</v>
      </c>
      <c r="O8" s="7" t="s">
        <v>16</v>
      </c>
      <c r="P8" s="7" t="s">
        <v>17</v>
      </c>
      <c r="Q8" s="27"/>
    </row>
    <row r="9" spans="1:26" ht="13.5" hidden="1" customHeight="1" x14ac:dyDescent="0.2">
      <c r="B9" s="20"/>
      <c r="C9" s="20"/>
      <c r="D9" s="20"/>
      <c r="E9" s="21"/>
      <c r="F9" s="21"/>
      <c r="G9" s="21"/>
      <c r="H9" s="19"/>
      <c r="I9" s="22"/>
      <c r="J9" s="7"/>
      <c r="K9" s="7"/>
      <c r="L9" s="7"/>
      <c r="M9" s="7"/>
      <c r="N9" s="7"/>
      <c r="O9" s="7"/>
      <c r="P9" s="7"/>
      <c r="Q9" s="7"/>
    </row>
    <row r="10" spans="1:26" ht="22.5" x14ac:dyDescent="0.2">
      <c r="B10" s="23">
        <f>B9+1</f>
        <v>1</v>
      </c>
      <c r="C10" s="8">
        <v>2012</v>
      </c>
      <c r="D10" s="8">
        <v>3</v>
      </c>
      <c r="E10" s="9" t="s">
        <v>28</v>
      </c>
      <c r="F10" s="9" t="s">
        <v>29</v>
      </c>
      <c r="G10" s="8" t="s">
        <v>30</v>
      </c>
      <c r="H10" s="8">
        <v>6</v>
      </c>
      <c r="I10" s="10">
        <v>3417</v>
      </c>
      <c r="J10" s="8" t="e">
        <f>Report54_fact_FOT2</f>
        <v>#NAME?</v>
      </c>
      <c r="K10" s="8" t="e">
        <f>Report54_fact_FOT3</f>
        <v>#NAME?</v>
      </c>
      <c r="L10" s="8" t="e">
        <f>Report54_fact_materials2</f>
        <v>#NAME?</v>
      </c>
      <c r="M10" s="8" t="e">
        <f>Report54_fact_profitability</f>
        <v>#NAME?</v>
      </c>
      <c r="N10" s="8" t="e">
        <f>Report54_fact_ALL2</f>
        <v>#NAME?</v>
      </c>
      <c r="O10" s="8"/>
      <c r="P10" s="25"/>
      <c r="Q10" s="8" t="s">
        <v>31</v>
      </c>
    </row>
    <row r="11" spans="1:26" ht="12" x14ac:dyDescent="0.2">
      <c r="A11" s="17"/>
      <c r="B11" s="3"/>
      <c r="C11" s="3"/>
      <c r="D11" s="11"/>
      <c r="E11" s="11"/>
      <c r="F11" s="11"/>
      <c r="G11" s="11"/>
      <c r="H11" s="11"/>
      <c r="I11" s="12">
        <f>SUM($I$10:$I$10)</f>
        <v>3417</v>
      </c>
      <c r="J11" s="13" t="e">
        <f>SUM($J$10:$J$10)</f>
        <v>#NAME?</v>
      </c>
      <c r="K11" s="13" t="e">
        <f>SUM($K$10:$K$10)</f>
        <v>#NAME?</v>
      </c>
      <c r="L11" s="13" t="e">
        <f>SUM($L$10:$L$10)</f>
        <v>#NAME?</v>
      </c>
      <c r="M11" s="13" t="e">
        <f>SUM($M$10:$M$10)</f>
        <v>#NAME?</v>
      </c>
      <c r="N11" s="13" t="e">
        <f>SUM($N$10:$N$10)</f>
        <v>#NAME?</v>
      </c>
      <c r="O11" s="13"/>
      <c r="P11" s="13"/>
      <c r="Q11" s="13"/>
    </row>
    <row r="14" spans="1:26" x14ac:dyDescent="0.2">
      <c r="B14" s="1" t="str">
        <f>XLRPARAMS_comment</f>
        <v/>
      </c>
    </row>
    <row r="16" spans="1:26" ht="12.75" x14ac:dyDescent="0.2">
      <c r="B16" s="18"/>
      <c r="C16" s="18"/>
    </row>
    <row r="17" spans="2:3" ht="12.75" x14ac:dyDescent="0.2">
      <c r="B17" s="18" t="s">
        <v>54</v>
      </c>
      <c r="C17" s="18"/>
    </row>
    <row r="18" spans="2:3" ht="12.75" x14ac:dyDescent="0.2">
      <c r="B18" s="4"/>
      <c r="C18" s="4"/>
    </row>
    <row r="19" spans="2:3" x14ac:dyDescent="0.2">
      <c r="B19" s="1" t="s">
        <v>21</v>
      </c>
    </row>
    <row r="21" spans="2:3" x14ac:dyDescent="0.2">
      <c r="C21" s="24"/>
    </row>
  </sheetData>
  <mergeCells count="11">
    <mergeCell ref="Q7:Q8"/>
    <mergeCell ref="G7:G8"/>
    <mergeCell ref="H7:H8"/>
    <mergeCell ref="I7:I8"/>
    <mergeCell ref="J7:N7"/>
    <mergeCell ref="O7:P7"/>
    <mergeCell ref="B7:B8"/>
    <mergeCell ref="C7:C8"/>
    <mergeCell ref="D7:D8"/>
    <mergeCell ref="E7:E8"/>
    <mergeCell ref="F7:F8"/>
  </mergeCells>
  <conditionalFormatting sqref="D4:E6 B10:Q10">
    <cfRule type="expression" dxfId="4" priority="5" stopIfTrue="1">
      <formula>#REF!='TRUE'</formula>
    </cfRule>
  </conditionalFormatting>
  <conditionalFormatting sqref="B11:C11">
    <cfRule type="expression" dxfId="3" priority="2" stopIfTrue="1">
      <formula>#REF!=TRUE</formula>
    </cfRule>
  </conditionalFormatting>
  <pageMargins left="0.70866141732283472" right="0.70866141732283472" top="0.74803149606299213" bottom="0.74803149606299213" header="0.31496062992125984" footer="0.31496062992125984"/>
  <pageSetup paperSize="9" orientation="portrait" horizontalDpi="300" verticalDpi="0" copies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AD29"/>
  <sheetViews>
    <sheetView tabSelected="1" workbookViewId="0">
      <selection activeCell="T29" sqref="T29"/>
    </sheetView>
  </sheetViews>
  <sheetFormatPr defaultRowHeight="11.25" x14ac:dyDescent="0.2"/>
  <cols>
    <col min="1" max="1" width="1" style="1" customWidth="1"/>
    <col min="2" max="2" width="6" style="1" customWidth="1"/>
    <col min="3" max="3" width="9.83203125" style="1" customWidth="1"/>
    <col min="4" max="4" width="8.6640625" style="1" customWidth="1"/>
    <col min="5" max="5" width="21.5" style="1" customWidth="1"/>
    <col min="6" max="6" width="30.6640625" style="1" customWidth="1"/>
    <col min="7" max="7" width="6.1640625" style="1" customWidth="1"/>
    <col min="8" max="8" width="8.5" style="1" customWidth="1"/>
    <col min="9" max="9" width="16" style="1" customWidth="1"/>
    <col min="10" max="10" width="13" style="1" hidden="1" customWidth="1"/>
    <col min="11" max="11" width="13.33203125" style="1" hidden="1" customWidth="1"/>
    <col min="12" max="12" width="12.83203125" style="1" hidden="1" customWidth="1"/>
    <col min="13" max="13" width="8.5" style="1" hidden="1" customWidth="1"/>
    <col min="14" max="16" width="12.83203125" style="1" hidden="1" customWidth="1"/>
    <col min="17" max="17" width="42.6640625" style="1" hidden="1" customWidth="1"/>
    <col min="18" max="18" width="8.1640625" style="1" customWidth="1"/>
    <col min="19" max="19" width="17.1640625" style="1" hidden="1" customWidth="1"/>
    <col min="20" max="20" width="17.1640625" style="1" customWidth="1"/>
    <col min="21" max="21" width="6.33203125" style="1" customWidth="1"/>
    <col min="22" max="22" width="6.83203125" style="1" customWidth="1"/>
    <col min="23" max="23" width="6.83203125" style="1" hidden="1" customWidth="1"/>
    <col min="24" max="25" width="8.1640625" style="1" customWidth="1"/>
    <col min="26" max="26" width="12.6640625" style="1" customWidth="1"/>
    <col min="27" max="27" width="10.83203125" style="1" customWidth="1"/>
    <col min="28" max="28" width="10.83203125" style="1" hidden="1" customWidth="1"/>
    <col min="29" max="16384" width="9.33203125" style="1"/>
  </cols>
  <sheetData>
    <row r="1" spans="1:26" ht="6.75" customHeight="1" x14ac:dyDescent="0.2"/>
    <row r="2" spans="1:26" ht="18.75" x14ac:dyDescent="0.3">
      <c r="B2" s="2" t="s">
        <v>12</v>
      </c>
      <c r="C2" s="2"/>
      <c r="S2" s="26">
        <f>XLRPARAMS_exportPath</f>
        <v>0</v>
      </c>
    </row>
    <row r="3" spans="1:26" ht="18.75" x14ac:dyDescent="0.3">
      <c r="B3" s="2" t="s">
        <v>20</v>
      </c>
      <c r="C3" s="2"/>
      <c r="S3" s="26">
        <f>XLRPARAMS_exportPath2</f>
        <v>0</v>
      </c>
    </row>
    <row r="4" spans="1:26" ht="18.75" x14ac:dyDescent="0.3">
      <c r="B4" s="2" t="str">
        <f>XLRPARAMS_title</f>
        <v>на доме № 16А по ул. ВИНОГРАДНАЯ</v>
      </c>
      <c r="C4" s="2"/>
      <c r="D4" s="3"/>
      <c r="E4" s="3"/>
      <c r="F4" s="4"/>
    </row>
    <row r="5" spans="1:26" ht="18.75" x14ac:dyDescent="0.3">
      <c r="B5" s="2" t="str">
        <f>XLRPARAMS_period2</f>
        <v>за период c 01.01.2010 по 31.12.2012</v>
      </c>
      <c r="C5" s="2"/>
      <c r="D5" s="3"/>
      <c r="E5" s="3"/>
      <c r="F5" s="4"/>
    </row>
    <row r="6" spans="1:26" ht="18.75" x14ac:dyDescent="0.3">
      <c r="B6" s="2" t="str">
        <f>XLRPARAMS_company</f>
        <v>Управляющая компания ООО "УК "Западное" с 01.01.2010</v>
      </c>
      <c r="C6" s="2"/>
      <c r="D6" s="3"/>
      <c r="E6" s="3"/>
      <c r="F6" s="4"/>
    </row>
    <row r="7" spans="1:26" s="6" customFormat="1" ht="18" customHeight="1" x14ac:dyDescent="0.2">
      <c r="B7" s="27" t="s">
        <v>14</v>
      </c>
      <c r="C7" s="27" t="s">
        <v>0</v>
      </c>
      <c r="D7" s="27" t="s">
        <v>1</v>
      </c>
      <c r="E7" s="29" t="s">
        <v>5</v>
      </c>
      <c r="F7" s="29" t="s">
        <v>2</v>
      </c>
      <c r="G7" s="29" t="s">
        <v>4</v>
      </c>
      <c r="H7" s="29" t="s">
        <v>3</v>
      </c>
      <c r="I7" s="33" t="s">
        <v>8</v>
      </c>
      <c r="J7" s="27" t="s">
        <v>10</v>
      </c>
      <c r="K7" s="27"/>
      <c r="L7" s="27"/>
      <c r="M7" s="27"/>
      <c r="N7" s="27"/>
      <c r="O7" s="31" t="s">
        <v>18</v>
      </c>
      <c r="P7" s="32"/>
      <c r="Q7" s="27" t="s">
        <v>15</v>
      </c>
      <c r="R7" s="5"/>
      <c r="S7" s="5"/>
      <c r="T7" s="5"/>
      <c r="U7" s="5"/>
      <c r="V7" s="5"/>
      <c r="W7" s="5"/>
      <c r="X7" s="5"/>
      <c r="Y7" s="5"/>
      <c r="Z7" s="5"/>
    </row>
    <row r="8" spans="1:26" ht="13.5" customHeight="1" x14ac:dyDescent="0.2">
      <c r="B8" s="28"/>
      <c r="C8" s="28"/>
      <c r="D8" s="28"/>
      <c r="E8" s="30"/>
      <c r="F8" s="30"/>
      <c r="G8" s="30"/>
      <c r="H8" s="35"/>
      <c r="I8" s="34"/>
      <c r="J8" s="7" t="s">
        <v>6</v>
      </c>
      <c r="K8" s="7" t="s">
        <v>9</v>
      </c>
      <c r="L8" s="7" t="s">
        <v>7</v>
      </c>
      <c r="M8" s="7" t="s">
        <v>11</v>
      </c>
      <c r="N8" s="7" t="s">
        <v>8</v>
      </c>
      <c r="O8" s="7" t="s">
        <v>16</v>
      </c>
      <c r="P8" s="7" t="s">
        <v>17</v>
      </c>
      <c r="Q8" s="27"/>
    </row>
    <row r="9" spans="1:26" ht="13.5" hidden="1" customHeight="1" x14ac:dyDescent="0.2">
      <c r="B9" s="20"/>
      <c r="C9" s="20"/>
      <c r="D9" s="20"/>
      <c r="E9" s="21"/>
      <c r="F9" s="21"/>
      <c r="G9" s="21"/>
      <c r="H9" s="19"/>
      <c r="I9" s="22"/>
      <c r="J9" s="7"/>
      <c r="K9" s="7"/>
      <c r="L9" s="7"/>
      <c r="M9" s="7"/>
      <c r="N9" s="7"/>
      <c r="O9" s="7"/>
      <c r="P9" s="7"/>
      <c r="Q9" s="7"/>
    </row>
    <row r="10" spans="1:26" ht="22.5" x14ac:dyDescent="0.2">
      <c r="B10" s="23">
        <f>B9+1</f>
        <v>1</v>
      </c>
      <c r="C10" s="8">
        <v>2010</v>
      </c>
      <c r="D10" s="8">
        <v>2</v>
      </c>
      <c r="E10" s="9" t="s">
        <v>32</v>
      </c>
      <c r="F10" s="9" t="s">
        <v>33</v>
      </c>
      <c r="G10" s="8" t="s">
        <v>34</v>
      </c>
      <c r="H10" s="8">
        <v>100</v>
      </c>
      <c r="I10" s="10">
        <v>3179.49</v>
      </c>
      <c r="J10" s="8" t="e">
        <f>Report54_fact_FOT2</f>
        <v>#NAME?</v>
      </c>
      <c r="K10" s="8" t="e">
        <f>Report54_fact_FOT3</f>
        <v>#NAME?</v>
      </c>
      <c r="L10" s="8" t="e">
        <f>Report54_fact_materials2</f>
        <v>#NAME?</v>
      </c>
      <c r="M10" s="8" t="e">
        <f>Report54_fact_profitability</f>
        <v>#NAME?</v>
      </c>
      <c r="N10" s="8" t="e">
        <f>Report54_fact_ALL2</f>
        <v>#NAME?</v>
      </c>
      <c r="O10" s="8"/>
      <c r="P10" s="25"/>
      <c r="Q10" s="8" t="s">
        <v>35</v>
      </c>
    </row>
    <row r="11" spans="1:26" s="17" customFormat="1" ht="22.5" x14ac:dyDescent="0.2">
      <c r="A11" s="1"/>
      <c r="B11" s="23">
        <f>B10+1</f>
        <v>2</v>
      </c>
      <c r="C11" s="8">
        <v>2010</v>
      </c>
      <c r="D11" s="8">
        <v>11</v>
      </c>
      <c r="E11" s="9" t="s">
        <v>36</v>
      </c>
      <c r="F11" s="9" t="s">
        <v>37</v>
      </c>
      <c r="G11" s="8" t="s">
        <v>38</v>
      </c>
      <c r="H11" s="8">
        <v>1</v>
      </c>
      <c r="I11" s="10">
        <v>1521.95</v>
      </c>
      <c r="J11" s="8" t="e">
        <f>Report54_fact_FOT2</f>
        <v>#NAME?</v>
      </c>
      <c r="K11" s="8" t="e">
        <f>Report54_fact_FOT3</f>
        <v>#NAME?</v>
      </c>
      <c r="L11" s="8" t="e">
        <f>Report54_fact_materials2</f>
        <v>#NAME?</v>
      </c>
      <c r="M11" s="8" t="e">
        <f>Report54_fact_profitability</f>
        <v>#NAME?</v>
      </c>
      <c r="N11" s="8" t="e">
        <f>Report54_fact_ALL2</f>
        <v>#NAME?</v>
      </c>
      <c r="O11" s="8"/>
      <c r="P11" s="25"/>
      <c r="Q11" s="8" t="s">
        <v>35</v>
      </c>
      <c r="R11" s="14"/>
      <c r="S11" s="15"/>
      <c r="T11" s="15"/>
      <c r="U11" s="16"/>
      <c r="V11" s="16"/>
      <c r="W11" s="16"/>
      <c r="X11" s="15"/>
      <c r="Y11" s="15"/>
      <c r="Z11" s="15"/>
    </row>
    <row r="12" spans="1:26" ht="22.5" x14ac:dyDescent="0.2">
      <c r="B12" s="23">
        <f>B11+1</f>
        <v>3</v>
      </c>
      <c r="C12" s="8">
        <v>2010</v>
      </c>
      <c r="D12" s="8">
        <v>11</v>
      </c>
      <c r="E12" s="9" t="s">
        <v>39</v>
      </c>
      <c r="F12" s="9" t="s">
        <v>40</v>
      </c>
      <c r="G12" s="8" t="s">
        <v>41</v>
      </c>
      <c r="H12" s="8">
        <v>2600</v>
      </c>
      <c r="I12" s="10">
        <v>174.54</v>
      </c>
      <c r="J12" s="8" t="e">
        <f>Report54_fact_FOT2</f>
        <v>#NAME?</v>
      </c>
      <c r="K12" s="8" t="e">
        <f>Report54_fact_FOT3</f>
        <v>#NAME?</v>
      </c>
      <c r="L12" s="8" t="e">
        <f>Report54_fact_materials2</f>
        <v>#NAME?</v>
      </c>
      <c r="M12" s="8" t="e">
        <f>Report54_fact_profitability</f>
        <v>#NAME?</v>
      </c>
      <c r="N12" s="8" t="e">
        <f>Report54_fact_ALL2</f>
        <v>#NAME?</v>
      </c>
      <c r="O12" s="8"/>
      <c r="P12" s="25"/>
      <c r="Q12" s="8" t="s">
        <v>35</v>
      </c>
    </row>
    <row r="13" spans="1:26" ht="22.5" x14ac:dyDescent="0.2">
      <c r="B13" s="23">
        <f t="shared" ref="B13:B18" si="0">B12+1</f>
        <v>4</v>
      </c>
      <c r="C13" s="8">
        <v>2011</v>
      </c>
      <c r="D13" s="8">
        <v>1</v>
      </c>
      <c r="E13" s="9" t="s">
        <v>42</v>
      </c>
      <c r="F13" s="9" t="s">
        <v>43</v>
      </c>
      <c r="G13" s="8" t="s">
        <v>44</v>
      </c>
      <c r="H13" s="8">
        <v>42</v>
      </c>
      <c r="I13" s="10">
        <v>767.32</v>
      </c>
      <c r="J13" s="8" t="e">
        <f>Report54_fact_FOT2</f>
        <v>#NAME?</v>
      </c>
      <c r="K13" s="8" t="e">
        <f>Report54_fact_FOT3</f>
        <v>#NAME?</v>
      </c>
      <c r="L13" s="8" t="e">
        <f>Report54_fact_materials2</f>
        <v>#NAME?</v>
      </c>
      <c r="M13" s="8" t="e">
        <f>Report54_fact_profitability</f>
        <v>#NAME?</v>
      </c>
      <c r="N13" s="8" t="e">
        <f>Report54_fact_ALL2</f>
        <v>#NAME?</v>
      </c>
      <c r="O13" s="8"/>
      <c r="P13" s="25"/>
      <c r="Q13" s="8" t="s">
        <v>35</v>
      </c>
    </row>
    <row r="14" spans="1:26" ht="22.5" x14ac:dyDescent="0.2">
      <c r="B14" s="23">
        <f t="shared" si="0"/>
        <v>5</v>
      </c>
      <c r="C14" s="8">
        <v>2011</v>
      </c>
      <c r="D14" s="8">
        <v>1</v>
      </c>
      <c r="E14" s="9" t="s">
        <v>45</v>
      </c>
      <c r="F14" s="9" t="s">
        <v>40</v>
      </c>
      <c r="G14" s="8" t="s">
        <v>41</v>
      </c>
      <c r="H14" s="8">
        <v>3900</v>
      </c>
      <c r="I14" s="10">
        <v>1623.39</v>
      </c>
      <c r="J14" s="8" t="e">
        <f>Report54_fact_FOT2</f>
        <v>#NAME?</v>
      </c>
      <c r="K14" s="8" t="e">
        <f>Report54_fact_FOT3</f>
        <v>#NAME?</v>
      </c>
      <c r="L14" s="8" t="e">
        <f>Report54_fact_materials2</f>
        <v>#NAME?</v>
      </c>
      <c r="M14" s="8" t="e">
        <f>Report54_fact_profitability</f>
        <v>#NAME?</v>
      </c>
      <c r="N14" s="8" t="e">
        <f>Report54_fact_ALL2</f>
        <v>#NAME?</v>
      </c>
      <c r="O14" s="8"/>
      <c r="P14" s="25"/>
      <c r="Q14" s="8" t="s">
        <v>35</v>
      </c>
    </row>
    <row r="15" spans="1:26" ht="22.5" x14ac:dyDescent="0.2">
      <c r="B15" s="23">
        <f t="shared" si="0"/>
        <v>6</v>
      </c>
      <c r="C15" s="8">
        <v>2011</v>
      </c>
      <c r="D15" s="8">
        <v>3</v>
      </c>
      <c r="E15" s="9" t="s">
        <v>46</v>
      </c>
      <c r="F15" s="9" t="s">
        <v>47</v>
      </c>
      <c r="G15" s="8" t="s">
        <v>38</v>
      </c>
      <c r="H15" s="8">
        <v>1</v>
      </c>
      <c r="I15" s="10">
        <v>773.1</v>
      </c>
      <c r="J15" s="8" t="e">
        <f>Report54_fact_FOT2</f>
        <v>#NAME?</v>
      </c>
      <c r="K15" s="8" t="e">
        <f>Report54_fact_FOT3</f>
        <v>#NAME?</v>
      </c>
      <c r="L15" s="8" t="e">
        <f>Report54_fact_materials2</f>
        <v>#NAME?</v>
      </c>
      <c r="M15" s="8" t="e">
        <f>Report54_fact_profitability</f>
        <v>#NAME?</v>
      </c>
      <c r="N15" s="8" t="e">
        <f>Report54_fact_ALL2</f>
        <v>#NAME?</v>
      </c>
      <c r="O15" s="8"/>
      <c r="P15" s="25"/>
      <c r="Q15" s="8" t="s">
        <v>35</v>
      </c>
    </row>
    <row r="16" spans="1:26" ht="22.5" x14ac:dyDescent="0.2">
      <c r="B16" s="23">
        <f t="shared" si="0"/>
        <v>7</v>
      </c>
      <c r="C16" s="8">
        <v>2011</v>
      </c>
      <c r="D16" s="8">
        <v>12</v>
      </c>
      <c r="E16" s="9" t="s">
        <v>48</v>
      </c>
      <c r="F16" s="9" t="s">
        <v>49</v>
      </c>
      <c r="G16" s="8" t="s">
        <v>34</v>
      </c>
      <c r="H16" s="8">
        <v>8</v>
      </c>
      <c r="I16" s="10">
        <v>348</v>
      </c>
      <c r="J16" s="8" t="e">
        <f>Report54_fact_FOT2</f>
        <v>#NAME?</v>
      </c>
      <c r="K16" s="8" t="e">
        <f>Report54_fact_FOT3</f>
        <v>#NAME?</v>
      </c>
      <c r="L16" s="8" t="e">
        <f>Report54_fact_materials2</f>
        <v>#NAME?</v>
      </c>
      <c r="M16" s="8" t="e">
        <f>Report54_fact_profitability</f>
        <v>#NAME?</v>
      </c>
      <c r="N16" s="8" t="e">
        <f>Report54_fact_ALL2</f>
        <v>#NAME?</v>
      </c>
      <c r="O16" s="8"/>
      <c r="P16" s="25"/>
      <c r="Q16" s="8" t="s">
        <v>35</v>
      </c>
    </row>
    <row r="17" spans="1:17" x14ac:dyDescent="0.2">
      <c r="B17" s="23">
        <f t="shared" si="0"/>
        <v>8</v>
      </c>
      <c r="C17" s="8">
        <v>2012</v>
      </c>
      <c r="D17" s="8">
        <v>2</v>
      </c>
      <c r="E17" s="9" t="s">
        <v>50</v>
      </c>
      <c r="F17" s="9" t="s">
        <v>51</v>
      </c>
      <c r="G17" s="8" t="s">
        <v>52</v>
      </c>
      <c r="H17" s="8">
        <v>0.1</v>
      </c>
      <c r="I17" s="10">
        <v>255</v>
      </c>
      <c r="J17" s="8" t="e">
        <f>Report54_fact_FOT2</f>
        <v>#NAME?</v>
      </c>
      <c r="K17" s="8" t="e">
        <f>Report54_fact_FOT3</f>
        <v>#NAME?</v>
      </c>
      <c r="L17" s="8" t="e">
        <f>Report54_fact_materials2</f>
        <v>#NAME?</v>
      </c>
      <c r="M17" s="8" t="e">
        <f>Report54_fact_profitability</f>
        <v>#NAME?</v>
      </c>
      <c r="N17" s="8" t="e">
        <f>Report54_fact_ALL2</f>
        <v>#NAME?</v>
      </c>
      <c r="O17" s="8"/>
      <c r="P17" s="25"/>
      <c r="Q17" s="8" t="s">
        <v>35</v>
      </c>
    </row>
    <row r="18" spans="1:17" ht="22.5" x14ac:dyDescent="0.2">
      <c r="B18" s="23">
        <f t="shared" si="0"/>
        <v>9</v>
      </c>
      <c r="C18" s="8">
        <v>2012</v>
      </c>
      <c r="D18" s="8">
        <v>11</v>
      </c>
      <c r="E18" s="9" t="s">
        <v>53</v>
      </c>
      <c r="F18" s="9" t="s">
        <v>33</v>
      </c>
      <c r="G18" s="8" t="s">
        <v>34</v>
      </c>
      <c r="H18" s="8">
        <v>400</v>
      </c>
      <c r="I18" s="10">
        <v>11774</v>
      </c>
      <c r="J18" s="8" t="e">
        <f>Report54_fact_FOT2</f>
        <v>#NAME?</v>
      </c>
      <c r="K18" s="8" t="e">
        <f>Report54_fact_FOT3</f>
        <v>#NAME?</v>
      </c>
      <c r="L18" s="8" t="e">
        <f>Report54_fact_materials2</f>
        <v>#NAME?</v>
      </c>
      <c r="M18" s="8" t="e">
        <f>Report54_fact_profitability</f>
        <v>#NAME?</v>
      </c>
      <c r="N18" s="8" t="e">
        <f>Report54_fact_ALL2</f>
        <v>#NAME?</v>
      </c>
      <c r="O18" s="8"/>
      <c r="P18" s="25"/>
      <c r="Q18" s="8"/>
    </row>
    <row r="19" spans="1:17" ht="12" x14ac:dyDescent="0.2">
      <c r="A19" s="17"/>
      <c r="B19" s="3"/>
      <c r="C19" s="3"/>
      <c r="D19" s="11"/>
      <c r="E19" s="11"/>
      <c r="F19" s="11"/>
      <c r="G19" s="11"/>
      <c r="H19" s="11"/>
      <c r="I19" s="12"/>
      <c r="J19" s="13" t="e">
        <f>SUM($J$10:$J$18)</f>
        <v>#NAME?</v>
      </c>
      <c r="K19" s="13" t="e">
        <f>SUM($K$10:$K$18)</f>
        <v>#NAME?</v>
      </c>
      <c r="L19" s="13" t="e">
        <f>SUM($L$10:$L$18)</f>
        <v>#NAME?</v>
      </c>
      <c r="M19" s="13" t="e">
        <f>SUM($M$10:$M$18)</f>
        <v>#NAME?</v>
      </c>
      <c r="N19" s="13" t="e">
        <f>SUM($N$10:$N$18)</f>
        <v>#NAME?</v>
      </c>
      <c r="O19" s="13"/>
      <c r="P19" s="13"/>
      <c r="Q19" s="13"/>
    </row>
    <row r="21" spans="1:17" x14ac:dyDescent="0.2">
      <c r="B21" s="1" t="s">
        <v>19</v>
      </c>
    </row>
    <row r="24" spans="1:17" ht="12.75" x14ac:dyDescent="0.2">
      <c r="B24" s="18"/>
      <c r="C24" s="18"/>
    </row>
    <row r="25" spans="1:17" ht="12.75" x14ac:dyDescent="0.2">
      <c r="B25" s="18" t="s">
        <v>54</v>
      </c>
      <c r="C25" s="18"/>
    </row>
    <row r="26" spans="1:17" ht="12.75" x14ac:dyDescent="0.2">
      <c r="B26" s="4"/>
      <c r="C26" s="4"/>
    </row>
    <row r="27" spans="1:17" x14ac:dyDescent="0.2">
      <c r="B27" s="1" t="s">
        <v>21</v>
      </c>
    </row>
    <row r="29" spans="1:17" x14ac:dyDescent="0.2">
      <c r="C29" s="24"/>
    </row>
  </sheetData>
  <mergeCells count="11">
    <mergeCell ref="Q7:Q8"/>
    <mergeCell ref="G7:G8"/>
    <mergeCell ref="H7:H8"/>
    <mergeCell ref="I7:I8"/>
    <mergeCell ref="J7:N7"/>
    <mergeCell ref="O7:P7"/>
    <mergeCell ref="B7:B8"/>
    <mergeCell ref="C7:C8"/>
    <mergeCell ref="D7:D8"/>
    <mergeCell ref="E7:E8"/>
    <mergeCell ref="F7:F8"/>
  </mergeCells>
  <conditionalFormatting sqref="U11:W11">
    <cfRule type="cellIs" dxfId="2" priority="6" stopIfTrue="1" operator="notEqual">
      <formula>0</formula>
    </cfRule>
  </conditionalFormatting>
  <conditionalFormatting sqref="D4:E6 B10:Q18">
    <cfRule type="expression" dxfId="1" priority="5" stopIfTrue="1">
      <formula>#REF!='TRUE'</formula>
    </cfRule>
  </conditionalFormatting>
  <conditionalFormatting sqref="B19:C19">
    <cfRule type="expression" dxfId="0" priority="2" stopIfTrue="1">
      <formula>#REF!=TRUE</formula>
    </cfRule>
  </conditionalFormatting>
  <pageMargins left="0.70866141732283472" right="0.70866141732283472" top="0.74803149606299213" bottom="0.74803149606299213" header="0.31496062992125984" footer="0.31496062992125984"/>
  <pageSetup paperSize="9" orientation="portrait" horizontalDpi="300" verticalDpi="0" copies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I6"/>
  <sheetViews>
    <sheetView workbookViewId="0">
      <selection activeCell="A30021" sqref="A30021:S30022"/>
    </sheetView>
  </sheetViews>
  <sheetFormatPr defaultRowHeight="11.25" x14ac:dyDescent="0.2"/>
  <sheetData>
    <row r="5" spans="1:9" x14ac:dyDescent="0.2">
      <c r="A5" s="36" t="s">
        <v>22</v>
      </c>
      <c r="B5" t="e">
        <f>XLR_ERRNAME</f>
        <v>#NAME?</v>
      </c>
    </row>
    <row r="6" spans="1:9" x14ac:dyDescent="0.2">
      <c r="A6" t="s">
        <v>23</v>
      </c>
      <c r="B6" s="37" t="s">
        <v>24</v>
      </c>
      <c r="C6" s="37" t="s">
        <v>25</v>
      </c>
      <c r="D6" s="37" t="s">
        <v>26</v>
      </c>
      <c r="E6" s="37" t="s">
        <v>27</v>
      </c>
      <c r="H6" s="37" t="s">
        <v>25</v>
      </c>
      <c r="I6" s="37" t="s">
        <v>25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Ремонт</vt:lpstr>
      <vt:lpstr>Содержание</vt:lpstr>
      <vt:lpstr>detailRange2</vt:lpstr>
      <vt:lpstr>detailRange3</vt:lpstr>
      <vt:lpstr>Ремонт!Заголовки_для_печати</vt:lpstr>
      <vt:lpstr>Содержание!Заголовки_для_печати</vt:lpstr>
    </vt:vector>
  </TitlesOfParts>
  <Company>AF ltd.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2008-09-02T07:56:24Z</cp:lastPrinted>
  <dcterms:created xsi:type="dcterms:W3CDTF">2000-01-15T16:53:55Z</dcterms:created>
  <dcterms:modified xsi:type="dcterms:W3CDTF">2013-02-11T06:59:20Z</dcterms:modified>
</cp:coreProperties>
</file>