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35" windowWidth="12120" windowHeight="9120" activeTab="1"/>
  </bookViews>
  <sheets>
    <sheet name="Ремонт" sheetId="2" r:id="rId1"/>
    <sheet name="Содержание" sheetId="3" r:id="rId2"/>
    <sheet name="XLR_NoRangeSheet" sheetId="4" state="veryHidden" r:id="rId3"/>
  </sheets>
  <definedNames>
    <definedName name="DetailRange">#REF!</definedName>
    <definedName name="detailRange2">Ремонт!$A$10:$Q$38</definedName>
    <definedName name="detailRange3">Содержание!$A$10:$Q$37</definedName>
    <definedName name="XLR_ERRNAMESTR" hidden="1">XLR_NoRangeSheet!$B$5</definedName>
    <definedName name="XLR_VERSION" hidden="1">XLR_NoRangeSheet!$A$5</definedName>
    <definedName name="XLRPARAMS_comment" hidden="1">XLR_NoRangeSheet!$D$6</definedName>
    <definedName name="XLRPARAMS_company" hidden="1">XLR_NoRangeSheet!$E$6</definedName>
    <definedName name="XLRPARAMS_exportPath" hidden="1">XLR_NoRangeSheet!$F$6</definedName>
    <definedName name="XLRPARAMS_exportPath2" hidden="1">XLR_NoRangeSheet!$G$6</definedName>
    <definedName name="XLRPARAMS_period1" hidden="1">XLR_NoRangeSheet!$H$6</definedName>
    <definedName name="XLRPARAMS_period2" hidden="1">XLR_NoRangeSheet!$I$6</definedName>
    <definedName name="XLRPARAMS_title" hidden="1">XLR_NoRangeSheet!$B$6</definedName>
    <definedName name="XLRPARAMS_title2" hidden="1">XLR_NoRangeSheet!$C$6</definedName>
    <definedName name="_xlnm.Print_Titles" localSheetId="0">Ремонт!$7:$8</definedName>
    <definedName name="_xlnm.Print_Titles" localSheetId="1">Содержание!$7:$8</definedName>
  </definedNames>
  <calcPr calcId="144525" fullCalcOnLoad="1"/>
</workbook>
</file>

<file path=xl/calcChain.xml><?xml version="1.0" encoding="utf-8"?>
<calcChain xmlns="http://schemas.openxmlformats.org/spreadsheetml/2006/main">
  <c r="N36" i="3" l="1"/>
  <c r="M36" i="3"/>
  <c r="L36" i="3"/>
  <c r="K36" i="3"/>
  <c r="J36" i="3"/>
  <c r="N35" i="3"/>
  <c r="M35" i="3"/>
  <c r="L35" i="3"/>
  <c r="K35" i="3"/>
  <c r="J35" i="3"/>
  <c r="N34" i="3"/>
  <c r="M34" i="3"/>
  <c r="L34" i="3"/>
  <c r="K34" i="3"/>
  <c r="J34" i="3"/>
  <c r="N33" i="3"/>
  <c r="M33" i="3"/>
  <c r="L33" i="3"/>
  <c r="K33" i="3"/>
  <c r="J33" i="3"/>
  <c r="N32" i="3"/>
  <c r="M32" i="3"/>
  <c r="L32" i="3"/>
  <c r="K32" i="3"/>
  <c r="J32" i="3"/>
  <c r="N31" i="3"/>
  <c r="M31" i="3"/>
  <c r="L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N27" i="3"/>
  <c r="M27" i="3"/>
  <c r="L27" i="3"/>
  <c r="K27" i="3"/>
  <c r="J27" i="3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N13" i="3"/>
  <c r="M13" i="3"/>
  <c r="L13" i="3"/>
  <c r="K13" i="3"/>
  <c r="J13" i="3"/>
  <c r="N12" i="3"/>
  <c r="M12" i="3"/>
  <c r="L12" i="3"/>
  <c r="K12" i="3"/>
  <c r="J12" i="3"/>
  <c r="N11" i="3"/>
  <c r="M11" i="3"/>
  <c r="L11" i="3"/>
  <c r="K11" i="3"/>
  <c r="J11" i="3"/>
  <c r="N10" i="3"/>
  <c r="N37" i="3" s="1"/>
  <c r="M10" i="3"/>
  <c r="M37" i="3" s="1"/>
  <c r="L10" i="3"/>
  <c r="L37" i="3" s="1"/>
  <c r="K10" i="3"/>
  <c r="K37" i="3" s="1"/>
  <c r="J10" i="3"/>
  <c r="J37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I38" i="2"/>
  <c r="N37" i="2"/>
  <c r="M37" i="2"/>
  <c r="L37" i="2"/>
  <c r="K37" i="2"/>
  <c r="J37" i="2"/>
  <c r="N36" i="2"/>
  <c r="M36" i="2"/>
  <c r="L36" i="2"/>
  <c r="K36" i="2"/>
  <c r="J36" i="2"/>
  <c r="N35" i="2"/>
  <c r="M35" i="2"/>
  <c r="L35" i="2"/>
  <c r="K35" i="2"/>
  <c r="J35" i="2"/>
  <c r="N34" i="2"/>
  <c r="M34" i="2"/>
  <c r="L34" i="2"/>
  <c r="K34" i="2"/>
  <c r="J34" i="2"/>
  <c r="N33" i="2"/>
  <c r="M33" i="2"/>
  <c r="L33" i="2"/>
  <c r="K33" i="2"/>
  <c r="J33" i="2"/>
  <c r="N32" i="2"/>
  <c r="M32" i="2"/>
  <c r="L32" i="2"/>
  <c r="K32" i="2"/>
  <c r="J32" i="2"/>
  <c r="N31" i="2"/>
  <c r="M31" i="2"/>
  <c r="L31" i="2"/>
  <c r="K31" i="2"/>
  <c r="J31" i="2"/>
  <c r="N30" i="2"/>
  <c r="M30" i="2"/>
  <c r="L30" i="2"/>
  <c r="K30" i="2"/>
  <c r="J30" i="2"/>
  <c r="N29" i="2"/>
  <c r="M29" i="2"/>
  <c r="L29" i="2"/>
  <c r="K29" i="2"/>
  <c r="J29" i="2"/>
  <c r="N28" i="2"/>
  <c r="M28" i="2"/>
  <c r="L28" i="2"/>
  <c r="K28" i="2"/>
  <c r="J28" i="2"/>
  <c r="N27" i="2"/>
  <c r="M27" i="2"/>
  <c r="L27" i="2"/>
  <c r="K27" i="2"/>
  <c r="J27" i="2"/>
  <c r="N26" i="2"/>
  <c r="M26" i="2"/>
  <c r="L26" i="2"/>
  <c r="K26" i="2"/>
  <c r="J26" i="2"/>
  <c r="N25" i="2"/>
  <c r="M25" i="2"/>
  <c r="L25" i="2"/>
  <c r="K25" i="2"/>
  <c r="J25" i="2"/>
  <c r="N24" i="2"/>
  <c r="M24" i="2"/>
  <c r="L24" i="2"/>
  <c r="K24" i="2"/>
  <c r="J24" i="2"/>
  <c r="N23" i="2"/>
  <c r="M23" i="2"/>
  <c r="L23" i="2"/>
  <c r="K23" i="2"/>
  <c r="J23" i="2"/>
  <c r="N22" i="2"/>
  <c r="M22" i="2"/>
  <c r="L22" i="2"/>
  <c r="K22" i="2"/>
  <c r="J22" i="2"/>
  <c r="N21" i="2"/>
  <c r="M21" i="2"/>
  <c r="L21" i="2"/>
  <c r="K21" i="2"/>
  <c r="J21" i="2"/>
  <c r="N20" i="2"/>
  <c r="M20" i="2"/>
  <c r="L20" i="2"/>
  <c r="K20" i="2"/>
  <c r="J20" i="2"/>
  <c r="N19" i="2"/>
  <c r="M19" i="2"/>
  <c r="L19" i="2"/>
  <c r="K19" i="2"/>
  <c r="J19" i="2"/>
  <c r="N18" i="2"/>
  <c r="M18" i="2"/>
  <c r="L18" i="2"/>
  <c r="K18" i="2"/>
  <c r="J18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2" i="2"/>
  <c r="M12" i="2"/>
  <c r="L12" i="2"/>
  <c r="K12" i="2"/>
  <c r="J12" i="2"/>
  <c r="N11" i="2"/>
  <c r="M11" i="2"/>
  <c r="L11" i="2"/>
  <c r="K11" i="2"/>
  <c r="J11" i="2"/>
  <c r="N10" i="2"/>
  <c r="N38" i="2" s="1"/>
  <c r="M10" i="2"/>
  <c r="M38" i="2" s="1"/>
  <c r="L10" i="2"/>
  <c r="L38" i="2" s="1"/>
  <c r="K10" i="2"/>
  <c r="K38" i="2" s="1"/>
  <c r="J10" i="2"/>
  <c r="J38" i="2" s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5" i="4"/>
  <c r="B5" i="3"/>
  <c r="B5" i="2"/>
  <c r="S3" i="3"/>
  <c r="S2" i="3"/>
  <c r="S3" i="2"/>
  <c r="S2" i="2"/>
  <c r="B6" i="3"/>
  <c r="B4" i="3"/>
  <c r="B41" i="2"/>
  <c r="B6" i="2"/>
  <c r="B4" i="2"/>
</calcChain>
</file>

<file path=xl/sharedStrings.xml><?xml version="1.0" encoding="utf-8"?>
<sst xmlns="http://schemas.openxmlformats.org/spreadsheetml/2006/main" count="266" uniqueCount="132">
  <si>
    <t>Год</t>
  </si>
  <si>
    <t>Месяц</t>
  </si>
  <si>
    <t>Вид работ</t>
  </si>
  <si>
    <t>Кол-во</t>
  </si>
  <si>
    <t>Ед. изм.</t>
  </si>
  <si>
    <t>Место проведения работ</t>
  </si>
  <si>
    <t>з/пл</t>
  </si>
  <si>
    <t>Материалы с НДС</t>
  </si>
  <si>
    <t>Всего</t>
  </si>
  <si>
    <t>Накладные расходы</t>
  </si>
  <si>
    <t>ИТОГО-ФАКТ</t>
  </si>
  <si>
    <t>Рентабельность</t>
  </si>
  <si>
    <t>Информация о выполненных работах</t>
  </si>
  <si>
    <t>по статье "Ремонт жилья"</t>
  </si>
  <si>
    <t>№ п/п</t>
  </si>
  <si>
    <t>Примечание</t>
  </si>
  <si>
    <t>Номер</t>
  </si>
  <si>
    <t>Дата</t>
  </si>
  <si>
    <t>Акт</t>
  </si>
  <si>
    <t>* в информации не указаны техническое и аварийно-ремонтное обслуживание,  техническое и аварийное обслуживание электрических сетей и  электроэнергия МОП</t>
  </si>
  <si>
    <t>по статье "Содержание жилья"</t>
  </si>
  <si>
    <t>Исполнитель: Яркина Е.Н.</t>
  </si>
  <si>
    <t>4.2, Developer  (build 121-D7)</t>
  </si>
  <si>
    <t>xlrParams</t>
  </si>
  <si>
    <t>на доме № 12 по ул. Б.ХМЕЛЬНИЦКОГО</t>
  </si>
  <si>
    <t>за период c 01.01.2010 по 31.12.2012</t>
  </si>
  <si>
    <t/>
  </si>
  <si>
    <t>Управляющая компания ООО "УК "Западное" с 01.01.2010</t>
  </si>
  <si>
    <t>1 под., 1 этаж, применительно</t>
  </si>
  <si>
    <t>Ремонт подъезда 1 этажного</t>
  </si>
  <si>
    <t>подъезд</t>
  </si>
  <si>
    <t>Выполнено, поручение Н.Д. Федянина</t>
  </si>
  <si>
    <t>ввод ХВС, D 150 мм</t>
  </si>
  <si>
    <t>Смена отдельных участков трубопроводов до D100 мм (ГВС)</t>
  </si>
  <si>
    <t>п.м.</t>
  </si>
  <si>
    <t>Выполнено по АДС 05</t>
  </si>
  <si>
    <t>3 под.</t>
  </si>
  <si>
    <t>Ремонт подъезда 5 этажного со сменой остекления, масляной окраской металлических конструкций, окон и</t>
  </si>
  <si>
    <t>шт.</t>
  </si>
  <si>
    <t>Предписание ГЖИ. Выполнено</t>
  </si>
  <si>
    <t>3,4 под.</t>
  </si>
  <si>
    <t>Смена отдельных участков трубопроводов D 20 (отопление)</t>
  </si>
  <si>
    <t>м.</t>
  </si>
  <si>
    <t>Выполнено при гидравлических испытаниях</t>
  </si>
  <si>
    <t>под.3</t>
  </si>
  <si>
    <t>Смена радиаторов (7 секций)</t>
  </si>
  <si>
    <t>рад.</t>
  </si>
  <si>
    <t>Выполнено при опрессовке.</t>
  </si>
  <si>
    <t>кв.35</t>
  </si>
  <si>
    <t>Ремонт штукатурки гладких фасадов</t>
  </si>
  <si>
    <t>кв.м</t>
  </si>
  <si>
    <t>Карточка-поручение приема С.А. Любушкина № 64 от 08.07.10г., Выполнено</t>
  </si>
  <si>
    <t>Смена отдельных участков трубопроводов D 25 (ГВС)</t>
  </si>
  <si>
    <t xml:space="preserve"> Админ. Выполнено</t>
  </si>
  <si>
    <t>кв. 2ж, 3е, 48, 63</t>
  </si>
  <si>
    <t>непрогрев. Выполнено</t>
  </si>
  <si>
    <t>кв.7</t>
  </si>
  <si>
    <t>Выполнено по АДС-05</t>
  </si>
  <si>
    <t>под.№3 +подоконники</t>
  </si>
  <si>
    <t>Уст-ка в жил.и общ.зданиях оконных блоков из ПВХ поворотных(откидных,поворотно-откидных)пл. до 2 кв.</t>
  </si>
  <si>
    <t>Работы выполнены в 2010г. подрядной орг-ей ООО"РСК"Велес+"</t>
  </si>
  <si>
    <t>под.№1+ подоконники</t>
  </si>
  <si>
    <t>За 12 месяцев</t>
  </si>
  <si>
    <t>Услуги Банков и почты по приему платежей</t>
  </si>
  <si>
    <t>Выполнено</t>
  </si>
  <si>
    <t>Услуги ЕРКЦ по печати, начислению, перерасчетам и доставке квитанций</t>
  </si>
  <si>
    <t>подъезд 1</t>
  </si>
  <si>
    <t>Выполнено подрядной орг-ей ООО "РСК"Велес+"</t>
  </si>
  <si>
    <t>кв.16,45,48</t>
  </si>
  <si>
    <t>Смена рулонных кровель из наплавляемых материалов в 1 слой</t>
  </si>
  <si>
    <t>подвал, Применительно ХВС D50+ ХВС D 32</t>
  </si>
  <si>
    <t>Смена отдельных участков трубопроводов D50мм (ГВС)</t>
  </si>
  <si>
    <t>Протокол приоритетности</t>
  </si>
  <si>
    <t>кв.37</t>
  </si>
  <si>
    <t>Смена труб канализации Ф до 100мм</t>
  </si>
  <si>
    <t>Обр жит. № 829 от 06.09.10г., обр. жит. № 1350 от 19.10.10г. Перенос с апреля 2011г. Выполнено</t>
  </si>
  <si>
    <t>подъезд 1-4</t>
  </si>
  <si>
    <t>Ремонт цементной стяжки козырька над подъездом</t>
  </si>
  <si>
    <t>Обр. жит. № 1042, Выполнено</t>
  </si>
  <si>
    <t>подъезд 4</t>
  </si>
  <si>
    <t>Протокол приоритетности.Выполнено</t>
  </si>
  <si>
    <t>кв.52 Применительно ХВС</t>
  </si>
  <si>
    <t>Обращение жит. № 1532 от 11.07.2011г.ПЕРЕНОС С СЕНТЯБРЯ Выполнено</t>
  </si>
  <si>
    <t>Навеска водосточных труб</t>
  </si>
  <si>
    <t>Протокол приоритетности Выполнено</t>
  </si>
  <si>
    <t>кв.14</t>
  </si>
  <si>
    <t>Протокол приоритетности, выполнено</t>
  </si>
  <si>
    <t>Установка общедомового прибора учета электрической энергии</t>
  </si>
  <si>
    <t>Выполнено МУП "Таганрогэнерго"</t>
  </si>
  <si>
    <t>кв.2ж подъезд 1, МОП</t>
  </si>
  <si>
    <t>Обращение жит. № 782 от 25.05.2012г., выполнено</t>
  </si>
  <si>
    <t>Ремонт запорной арматуры без снятия с места D 25 мм ЦО</t>
  </si>
  <si>
    <t>придомовая территория</t>
  </si>
  <si>
    <t>Энтомологические работы</t>
  </si>
  <si>
    <t>Выполнено подрядной организацией ФГУЗ "Центр гигиены и эпидемиологии РО". Акт № 2</t>
  </si>
  <si>
    <t>подвал</t>
  </si>
  <si>
    <t>Дезинсекция помещений</t>
  </si>
  <si>
    <t>Выполнено подрядной организацией ООО "Центр Сфера". Акт № 10</t>
  </si>
  <si>
    <t>ЦО</t>
  </si>
  <si>
    <t>Слив и наполнение водой системы отопления без осмотра системы</t>
  </si>
  <si>
    <t>м3</t>
  </si>
  <si>
    <t>ЦО, установка шайб, применительно</t>
  </si>
  <si>
    <t>Смена задвижек D до 100мм</t>
  </si>
  <si>
    <t>Применительно ХВС D100</t>
  </si>
  <si>
    <t>Ликвидация воздушных пробок</t>
  </si>
  <si>
    <t>ЦО,+рев.з/арм.</t>
  </si>
  <si>
    <t>рев.з/арм.</t>
  </si>
  <si>
    <t>Прочистка врезок ЦО</t>
  </si>
  <si>
    <t>подвал, Применительно ливневка</t>
  </si>
  <si>
    <t>Очистка канализационной сети (внутренней)</t>
  </si>
  <si>
    <t>Установка скамейки</t>
  </si>
  <si>
    <t>подвал Применительно ХВС</t>
  </si>
  <si>
    <t>Ремонт штукатурки откосов внутри здания цементно-известковым р-ром</t>
  </si>
  <si>
    <t>подъезд 2</t>
  </si>
  <si>
    <t>подвал, Применительно внутр.сист.ЦО</t>
  </si>
  <si>
    <t>Гидравлические испытания трубопровода Ф до 100мм</t>
  </si>
  <si>
    <t>подвал,Применит.запитка сист.ЦО,промывка</t>
  </si>
  <si>
    <t>кв.3а</t>
  </si>
  <si>
    <t>Смена разбитых стекол</t>
  </si>
  <si>
    <t>подъезд №4</t>
  </si>
  <si>
    <t>Навеска ящиков почтовых (на 6 отделений)</t>
  </si>
  <si>
    <t>Очистка помещения от мусора</t>
  </si>
  <si>
    <t>тн</t>
  </si>
  <si>
    <t>кв.52, применительно промывка ЦО</t>
  </si>
  <si>
    <t>Ремонт дверного блока</t>
  </si>
  <si>
    <t>фасад</t>
  </si>
  <si>
    <t>кровля</t>
  </si>
  <si>
    <t>Устранение течи кровли (шиферная)</t>
  </si>
  <si>
    <t>подвал, применительно запитка с промывкой ЦО</t>
  </si>
  <si>
    <t>кв.1-Б,ХВС</t>
  </si>
  <si>
    <t>Директор ООО "УК "Западное"_________________________________О.А.Давыдов</t>
  </si>
  <si>
    <t>Ремонт подъезда 5 этажного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</si>
</sst>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/>
    <xf numFmtId="0" fontId="1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4" fillId="0" borderId="0" xfId="0" applyFont="1" applyAlignment="1"/>
    <xf numFmtId="0" fontId="6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14" fontId="1" fillId="0" borderId="0" xfId="0" applyNumberFormat="1" applyFont="1" applyAlignment="1">
      <alignment horizontal="left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</cellXfs>
  <cellStyles count="1">
    <cellStyle name="Обычный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48"/>
  <sheetViews>
    <sheetView topLeftCell="A31" workbookViewId="0">
      <selection activeCell="B44" sqref="B44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13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 по ул. Б.ХМЕЛЬНИЦКОГО</v>
      </c>
      <c r="C4" s="2"/>
      <c r="D4" s="3"/>
      <c r="E4" s="3"/>
      <c r="F4" s="4"/>
    </row>
    <row r="5" spans="1:26" ht="18.75" x14ac:dyDescent="0.3">
      <c r="B5" s="2" t="str">
        <f>XLRPARAMS_period1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5</v>
      </c>
      <c r="E10" s="9" t="s">
        <v>28</v>
      </c>
      <c r="F10" s="9" t="s">
        <v>29</v>
      </c>
      <c r="G10" s="8" t="s">
        <v>30</v>
      </c>
      <c r="H10" s="8">
        <v>1</v>
      </c>
      <c r="I10" s="10">
        <v>5949.28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31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6</v>
      </c>
      <c r="E11" s="9" t="s">
        <v>32</v>
      </c>
      <c r="F11" s="9" t="s">
        <v>33</v>
      </c>
      <c r="G11" s="8" t="s">
        <v>34</v>
      </c>
      <c r="H11" s="8">
        <v>3</v>
      </c>
      <c r="I11" s="10">
        <v>2570.38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35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x14ac:dyDescent="0.2">
      <c r="B12" s="23">
        <f>B11+1</f>
        <v>3</v>
      </c>
      <c r="C12" s="8">
        <v>2010</v>
      </c>
      <c r="D12" s="8">
        <v>6</v>
      </c>
      <c r="E12" s="9" t="s">
        <v>36</v>
      </c>
      <c r="F12" s="9" t="s">
        <v>131</v>
      </c>
      <c r="G12" s="8" t="s">
        <v>38</v>
      </c>
      <c r="H12" s="8">
        <v>1</v>
      </c>
      <c r="I12" s="10">
        <v>53446.27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39</v>
      </c>
    </row>
    <row r="13" spans="1:26" ht="22.5" x14ac:dyDescent="0.2">
      <c r="B13" s="23">
        <f>B12+1</f>
        <v>4</v>
      </c>
      <c r="C13" s="8">
        <v>2010</v>
      </c>
      <c r="D13" s="8">
        <v>7</v>
      </c>
      <c r="E13" s="9" t="s">
        <v>40</v>
      </c>
      <c r="F13" s="9" t="s">
        <v>41</v>
      </c>
      <c r="G13" s="8" t="s">
        <v>42</v>
      </c>
      <c r="H13" s="8">
        <v>12.4</v>
      </c>
      <c r="I13" s="10">
        <v>4131.1400000000003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43</v>
      </c>
    </row>
    <row r="14" spans="1:26" x14ac:dyDescent="0.2">
      <c r="B14" s="23">
        <f>B13+1</f>
        <v>5</v>
      </c>
      <c r="C14" s="8">
        <v>2010</v>
      </c>
      <c r="D14" s="8">
        <v>8</v>
      </c>
      <c r="E14" s="9" t="s">
        <v>44</v>
      </c>
      <c r="F14" s="9" t="s">
        <v>45</v>
      </c>
      <c r="G14" s="8" t="s">
        <v>46</v>
      </c>
      <c r="H14" s="8">
        <v>1</v>
      </c>
      <c r="I14" s="10">
        <v>2648.39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47</v>
      </c>
    </row>
    <row r="15" spans="1:26" ht="22.5" x14ac:dyDescent="0.2">
      <c r="B15" s="23">
        <f>B14+1</f>
        <v>6</v>
      </c>
      <c r="C15" s="8">
        <v>2010</v>
      </c>
      <c r="D15" s="8">
        <v>8</v>
      </c>
      <c r="E15" s="9" t="s">
        <v>48</v>
      </c>
      <c r="F15" s="9" t="s">
        <v>49</v>
      </c>
      <c r="G15" s="8" t="s">
        <v>50</v>
      </c>
      <c r="H15" s="8">
        <v>9.1999999999999993</v>
      </c>
      <c r="I15" s="10">
        <v>4856.7700000000004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51</v>
      </c>
    </row>
    <row r="16" spans="1:26" ht="22.5" x14ac:dyDescent="0.2">
      <c r="B16" s="23">
        <f>B15+1</f>
        <v>7</v>
      </c>
      <c r="C16" s="8">
        <v>2010</v>
      </c>
      <c r="D16" s="8">
        <v>12</v>
      </c>
      <c r="E16" s="9" t="s">
        <v>129</v>
      </c>
      <c r="F16" s="9" t="s">
        <v>52</v>
      </c>
      <c r="G16" s="8" t="s">
        <v>34</v>
      </c>
      <c r="H16" s="8">
        <v>8</v>
      </c>
      <c r="I16" s="10">
        <v>2332.89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53</v>
      </c>
    </row>
    <row r="17" spans="2:17" ht="22.5" x14ac:dyDescent="0.2">
      <c r="B17" s="23">
        <f>B16+1</f>
        <v>8</v>
      </c>
      <c r="C17" s="8">
        <v>2010</v>
      </c>
      <c r="D17" s="8">
        <v>12</v>
      </c>
      <c r="E17" s="9" t="s">
        <v>54</v>
      </c>
      <c r="F17" s="9" t="s">
        <v>41</v>
      </c>
      <c r="G17" s="8" t="s">
        <v>42</v>
      </c>
      <c r="H17" s="8">
        <v>8</v>
      </c>
      <c r="I17" s="10">
        <v>1661.05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55</v>
      </c>
    </row>
    <row r="18" spans="2:17" ht="22.5" x14ac:dyDescent="0.2">
      <c r="B18" s="23">
        <f>B17+1</f>
        <v>9</v>
      </c>
      <c r="C18" s="8">
        <v>2010</v>
      </c>
      <c r="D18" s="8">
        <v>12</v>
      </c>
      <c r="E18" s="9" t="s">
        <v>56</v>
      </c>
      <c r="F18" s="9" t="s">
        <v>41</v>
      </c>
      <c r="G18" s="8" t="s">
        <v>42</v>
      </c>
      <c r="H18" s="8">
        <v>1.5</v>
      </c>
      <c r="I18" s="10">
        <v>651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 t="s">
        <v>57</v>
      </c>
    </row>
    <row r="19" spans="2:17" ht="45" x14ac:dyDescent="0.2">
      <c r="B19" s="23">
        <f>B18+1</f>
        <v>10</v>
      </c>
      <c r="C19" s="8">
        <v>2010</v>
      </c>
      <c r="D19" s="8">
        <v>12</v>
      </c>
      <c r="E19" s="9" t="s">
        <v>58</v>
      </c>
      <c r="F19" s="9" t="s">
        <v>59</v>
      </c>
      <c r="G19" s="8" t="s">
        <v>50</v>
      </c>
      <c r="H19" s="8">
        <v>11.19</v>
      </c>
      <c r="I19" s="10">
        <v>60723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60</v>
      </c>
    </row>
    <row r="20" spans="2:17" ht="45" x14ac:dyDescent="0.2">
      <c r="B20" s="23">
        <f>B19+1</f>
        <v>11</v>
      </c>
      <c r="C20" s="8">
        <v>2010</v>
      </c>
      <c r="D20" s="8">
        <v>12</v>
      </c>
      <c r="E20" s="9" t="s">
        <v>61</v>
      </c>
      <c r="F20" s="9" t="s">
        <v>59</v>
      </c>
      <c r="G20" s="8" t="s">
        <v>50</v>
      </c>
      <c r="H20" s="8">
        <v>10.1</v>
      </c>
      <c r="I20" s="10">
        <v>54215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60</v>
      </c>
    </row>
    <row r="21" spans="2:17" ht="22.5" x14ac:dyDescent="0.2">
      <c r="B21" s="23">
        <f>B20+1</f>
        <v>12</v>
      </c>
      <c r="C21" s="8">
        <v>2010</v>
      </c>
      <c r="D21" s="8">
        <v>12</v>
      </c>
      <c r="E21" s="9" t="s">
        <v>62</v>
      </c>
      <c r="F21" s="9" t="s">
        <v>63</v>
      </c>
      <c r="G21" s="8" t="s">
        <v>50</v>
      </c>
      <c r="H21" s="8">
        <v>0</v>
      </c>
      <c r="I21" s="10">
        <v>6101.76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64</v>
      </c>
    </row>
    <row r="22" spans="2:17" ht="33.75" x14ac:dyDescent="0.2">
      <c r="B22" s="23">
        <f>B21+1</f>
        <v>13</v>
      </c>
      <c r="C22" s="8">
        <v>2010</v>
      </c>
      <c r="D22" s="8">
        <v>12</v>
      </c>
      <c r="E22" s="9" t="s">
        <v>62</v>
      </c>
      <c r="F22" s="9" t="s">
        <v>65</v>
      </c>
      <c r="G22" s="8" t="s">
        <v>50</v>
      </c>
      <c r="H22" s="8">
        <v>0</v>
      </c>
      <c r="I22" s="10">
        <v>5339.04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64</v>
      </c>
    </row>
    <row r="23" spans="2:17" ht="45" x14ac:dyDescent="0.2">
      <c r="B23" s="23">
        <f>B22+1</f>
        <v>14</v>
      </c>
      <c r="C23" s="8">
        <v>2011</v>
      </c>
      <c r="D23" s="8">
        <v>3</v>
      </c>
      <c r="E23" s="9" t="s">
        <v>66</v>
      </c>
      <c r="F23" s="9" t="s">
        <v>59</v>
      </c>
      <c r="G23" s="8" t="s">
        <v>50</v>
      </c>
      <c r="H23" s="8">
        <v>10.18</v>
      </c>
      <c r="I23" s="10">
        <v>54215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67</v>
      </c>
    </row>
    <row r="24" spans="2:17" ht="22.5" x14ac:dyDescent="0.2">
      <c r="B24" s="23">
        <f>B23+1</f>
        <v>15</v>
      </c>
      <c r="C24" s="8">
        <v>2011</v>
      </c>
      <c r="D24" s="8">
        <v>5</v>
      </c>
      <c r="E24" s="9" t="s">
        <v>68</v>
      </c>
      <c r="F24" s="9" t="s">
        <v>69</v>
      </c>
      <c r="G24" s="8" t="s">
        <v>50</v>
      </c>
      <c r="H24" s="8">
        <v>61.7</v>
      </c>
      <c r="I24" s="10">
        <v>14050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57</v>
      </c>
    </row>
    <row r="25" spans="2:17" ht="22.5" x14ac:dyDescent="0.2">
      <c r="B25" s="23">
        <f>B24+1</f>
        <v>16</v>
      </c>
      <c r="C25" s="8">
        <v>2011</v>
      </c>
      <c r="D25" s="8">
        <v>5</v>
      </c>
      <c r="E25" s="9" t="s">
        <v>70</v>
      </c>
      <c r="F25" s="9" t="s">
        <v>71</v>
      </c>
      <c r="G25" s="8" t="s">
        <v>34</v>
      </c>
      <c r="H25" s="8">
        <v>12.6</v>
      </c>
      <c r="I25" s="10">
        <v>5506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72</v>
      </c>
    </row>
    <row r="26" spans="2:17" ht="33.75" x14ac:dyDescent="0.2">
      <c r="B26" s="23">
        <f>B25+1</f>
        <v>17</v>
      </c>
      <c r="C26" s="8">
        <v>2011</v>
      </c>
      <c r="D26" s="8">
        <v>5</v>
      </c>
      <c r="E26" s="9" t="s">
        <v>73</v>
      </c>
      <c r="F26" s="9" t="s">
        <v>74</v>
      </c>
      <c r="G26" s="8" t="s">
        <v>34</v>
      </c>
      <c r="H26" s="8">
        <v>0.5</v>
      </c>
      <c r="I26" s="10">
        <v>842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75</v>
      </c>
    </row>
    <row r="27" spans="2:17" ht="22.5" x14ac:dyDescent="0.2">
      <c r="B27" s="23">
        <f>B26+1</f>
        <v>18</v>
      </c>
      <c r="C27" s="8">
        <v>2011</v>
      </c>
      <c r="D27" s="8">
        <v>8</v>
      </c>
      <c r="E27" s="9" t="s">
        <v>76</v>
      </c>
      <c r="F27" s="9" t="s">
        <v>77</v>
      </c>
      <c r="G27" s="8" t="s">
        <v>50</v>
      </c>
      <c r="H27" s="8">
        <v>12</v>
      </c>
      <c r="I27" s="10">
        <v>23229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78</v>
      </c>
    </row>
    <row r="28" spans="2:17" ht="22.5" x14ac:dyDescent="0.2">
      <c r="B28" s="23">
        <f>B27+1</f>
        <v>19</v>
      </c>
      <c r="C28" s="8">
        <v>2011</v>
      </c>
      <c r="D28" s="8">
        <v>12</v>
      </c>
      <c r="E28" s="9" t="s">
        <v>62</v>
      </c>
      <c r="F28" s="9" t="s">
        <v>63</v>
      </c>
      <c r="G28" s="8" t="s">
        <v>50</v>
      </c>
      <c r="H28" s="8">
        <v>0</v>
      </c>
      <c r="I28" s="10">
        <v>6864.48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64</v>
      </c>
    </row>
    <row r="29" spans="2:17" ht="33.75" x14ac:dyDescent="0.2">
      <c r="B29" s="23">
        <f>B28+1</f>
        <v>20</v>
      </c>
      <c r="C29" s="8">
        <v>2011</v>
      </c>
      <c r="D29" s="8">
        <v>12</v>
      </c>
      <c r="E29" s="9" t="s">
        <v>62</v>
      </c>
      <c r="F29" s="9" t="s">
        <v>65</v>
      </c>
      <c r="G29" s="8" t="s">
        <v>50</v>
      </c>
      <c r="H29" s="8">
        <v>0</v>
      </c>
      <c r="I29" s="10">
        <v>6448.12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64</v>
      </c>
    </row>
    <row r="30" spans="2:17" ht="45" x14ac:dyDescent="0.2">
      <c r="B30" s="23">
        <f>B29+1</f>
        <v>21</v>
      </c>
      <c r="C30" s="8">
        <v>2011</v>
      </c>
      <c r="D30" s="8">
        <v>12</v>
      </c>
      <c r="E30" s="9" t="s">
        <v>79</v>
      </c>
      <c r="F30" s="9" t="s">
        <v>37</v>
      </c>
      <c r="G30" s="8" t="s">
        <v>38</v>
      </c>
      <c r="H30" s="8">
        <v>1</v>
      </c>
      <c r="I30" s="10">
        <v>47495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80</v>
      </c>
    </row>
    <row r="31" spans="2:17" ht="33.75" x14ac:dyDescent="0.2">
      <c r="B31" s="23">
        <f>B30+1</f>
        <v>22</v>
      </c>
      <c r="C31" s="8">
        <v>2012</v>
      </c>
      <c r="D31" s="8">
        <v>3</v>
      </c>
      <c r="E31" s="9" t="s">
        <v>81</v>
      </c>
      <c r="F31" s="9" t="s">
        <v>52</v>
      </c>
      <c r="G31" s="8" t="s">
        <v>34</v>
      </c>
      <c r="H31" s="8">
        <v>3</v>
      </c>
      <c r="I31" s="10">
        <v>3188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82</v>
      </c>
    </row>
    <row r="32" spans="2:17" x14ac:dyDescent="0.2">
      <c r="B32" s="23">
        <f>B31+1</f>
        <v>23</v>
      </c>
      <c r="C32" s="8">
        <v>2012</v>
      </c>
      <c r="D32" s="8">
        <v>3</v>
      </c>
      <c r="E32" s="9"/>
      <c r="F32" s="9" t="s">
        <v>83</v>
      </c>
      <c r="G32" s="8" t="s">
        <v>34</v>
      </c>
      <c r="H32" s="8">
        <v>15</v>
      </c>
      <c r="I32" s="10">
        <v>11790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84</v>
      </c>
    </row>
    <row r="33" spans="1:17" ht="22.5" x14ac:dyDescent="0.2">
      <c r="B33" s="23">
        <f>B32+1</f>
        <v>24</v>
      </c>
      <c r="C33" s="8">
        <v>2012</v>
      </c>
      <c r="D33" s="8">
        <v>4</v>
      </c>
      <c r="E33" s="9" t="s">
        <v>85</v>
      </c>
      <c r="F33" s="9" t="s">
        <v>69</v>
      </c>
      <c r="G33" s="8" t="s">
        <v>50</v>
      </c>
      <c r="H33" s="8">
        <v>87.72</v>
      </c>
      <c r="I33" s="10">
        <v>14781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86</v>
      </c>
    </row>
    <row r="34" spans="1:17" ht="22.5" x14ac:dyDescent="0.2">
      <c r="B34" s="23">
        <f>B33+1</f>
        <v>25</v>
      </c>
      <c r="C34" s="8">
        <v>2012</v>
      </c>
      <c r="D34" s="8">
        <v>6</v>
      </c>
      <c r="E34" s="9"/>
      <c r="F34" s="9" t="s">
        <v>87</v>
      </c>
      <c r="G34" s="8" t="s">
        <v>38</v>
      </c>
      <c r="H34" s="8">
        <v>1</v>
      </c>
      <c r="I34" s="10">
        <v>7293.03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88</v>
      </c>
    </row>
    <row r="35" spans="1:17" ht="22.5" x14ac:dyDescent="0.2">
      <c r="B35" s="23">
        <f>B34+1</f>
        <v>26</v>
      </c>
      <c r="C35" s="8">
        <v>2012</v>
      </c>
      <c r="D35" s="8">
        <v>11</v>
      </c>
      <c r="E35" s="9" t="s">
        <v>89</v>
      </c>
      <c r="F35" s="9" t="s">
        <v>131</v>
      </c>
      <c r="G35" s="8" t="s">
        <v>38</v>
      </c>
      <c r="H35" s="8">
        <v>1</v>
      </c>
      <c r="I35" s="10">
        <v>60079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90</v>
      </c>
    </row>
    <row r="36" spans="1:17" ht="22.5" x14ac:dyDescent="0.2">
      <c r="B36" s="23">
        <f>B35+1</f>
        <v>27</v>
      </c>
      <c r="C36" s="8">
        <v>2012</v>
      </c>
      <c r="D36" s="8">
        <v>12</v>
      </c>
      <c r="E36" s="9" t="s">
        <v>62</v>
      </c>
      <c r="F36" s="9" t="s">
        <v>63</v>
      </c>
      <c r="G36" s="8" t="s">
        <v>50</v>
      </c>
      <c r="H36" s="8">
        <v>0</v>
      </c>
      <c r="I36" s="10">
        <v>6864.48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64</v>
      </c>
    </row>
    <row r="37" spans="1:17" ht="33.75" x14ac:dyDescent="0.2">
      <c r="B37" s="23">
        <f>B36+1</f>
        <v>28</v>
      </c>
      <c r="C37" s="8">
        <v>2012</v>
      </c>
      <c r="D37" s="8">
        <v>12</v>
      </c>
      <c r="E37" s="9" t="s">
        <v>62</v>
      </c>
      <c r="F37" s="9" t="s">
        <v>65</v>
      </c>
      <c r="G37" s="8" t="s">
        <v>50</v>
      </c>
      <c r="H37" s="8">
        <v>0</v>
      </c>
      <c r="I37" s="10">
        <v>6448.12</v>
      </c>
      <c r="J37" s="8" t="e">
        <f>Report54_fact_FOT2</f>
        <v>#NAME?</v>
      </c>
      <c r="K37" s="8" t="e">
        <f>Report54_fact_FOT3</f>
        <v>#NAME?</v>
      </c>
      <c r="L37" s="8" t="e">
        <f>Report54_fact_materials2</f>
        <v>#NAME?</v>
      </c>
      <c r="M37" s="8" t="e">
        <f>Report54_fact_profitability</f>
        <v>#NAME?</v>
      </c>
      <c r="N37" s="8" t="e">
        <f>Report54_fact_ALL2</f>
        <v>#NAME?</v>
      </c>
      <c r="O37" s="8"/>
      <c r="P37" s="25"/>
      <c r="Q37" s="8" t="s">
        <v>64</v>
      </c>
    </row>
    <row r="38" spans="1:17" ht="12" x14ac:dyDescent="0.2">
      <c r="A38" s="17"/>
      <c r="B38" s="3"/>
      <c r="C38" s="3"/>
      <c r="D38" s="11"/>
      <c r="E38" s="11"/>
      <c r="F38" s="11"/>
      <c r="G38" s="11"/>
      <c r="H38" s="11"/>
      <c r="I38" s="12">
        <f>SUM($I$10:$I$37)</f>
        <v>473719.19999999995</v>
      </c>
      <c r="J38" s="13" t="e">
        <f>SUM($J$10:$J$37)</f>
        <v>#NAME?</v>
      </c>
      <c r="K38" s="13" t="e">
        <f>SUM($K$10:$K$37)</f>
        <v>#NAME?</v>
      </c>
      <c r="L38" s="13" t="e">
        <f>SUM($L$10:$L$37)</f>
        <v>#NAME?</v>
      </c>
      <c r="M38" s="13" t="e">
        <f>SUM($M$10:$M$37)</f>
        <v>#NAME?</v>
      </c>
      <c r="N38" s="13" t="e">
        <f>SUM($N$10:$N$37)</f>
        <v>#NAME?</v>
      </c>
      <c r="O38" s="13"/>
      <c r="P38" s="13"/>
      <c r="Q38" s="13"/>
    </row>
    <row r="41" spans="1:17" x14ac:dyDescent="0.2">
      <c r="B41" s="1" t="str">
        <f>XLRPARAMS_comment</f>
        <v/>
      </c>
    </row>
    <row r="43" spans="1:17" ht="12.75" x14ac:dyDescent="0.2">
      <c r="B43" s="18"/>
      <c r="C43" s="18"/>
    </row>
    <row r="44" spans="1:17" ht="12.75" x14ac:dyDescent="0.2">
      <c r="B44" s="18" t="s">
        <v>130</v>
      </c>
      <c r="C44" s="18"/>
    </row>
    <row r="45" spans="1:17" ht="12.75" x14ac:dyDescent="0.2">
      <c r="B45" s="4"/>
      <c r="C45" s="4"/>
    </row>
    <row r="46" spans="1:17" x14ac:dyDescent="0.2">
      <c r="B46" s="1" t="s">
        <v>21</v>
      </c>
    </row>
    <row r="48" spans="1:17" x14ac:dyDescent="0.2">
      <c r="C48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5" priority="6" stopIfTrue="1" operator="notEqual">
      <formula>0</formula>
    </cfRule>
  </conditionalFormatting>
  <conditionalFormatting sqref="D4:E6 B10:Q37">
    <cfRule type="expression" dxfId="4" priority="5" stopIfTrue="1">
      <formula>#REF!='TRUE'</formula>
    </cfRule>
  </conditionalFormatting>
  <conditionalFormatting sqref="B38:C38">
    <cfRule type="expression" dxfId="3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D47"/>
  <sheetViews>
    <sheetView tabSelected="1" workbookViewId="0">
      <selection activeCell="V18" sqref="V18"/>
    </sheetView>
  </sheetViews>
  <sheetFormatPr defaultRowHeight="11.25" x14ac:dyDescent="0.2"/>
  <cols>
    <col min="1" max="1" width="1" style="1" customWidth="1"/>
    <col min="2" max="2" width="6" style="1" customWidth="1"/>
    <col min="3" max="3" width="9.83203125" style="1" customWidth="1"/>
    <col min="4" max="4" width="8.6640625" style="1" customWidth="1"/>
    <col min="5" max="5" width="21.5" style="1" customWidth="1"/>
    <col min="6" max="6" width="30.6640625" style="1" customWidth="1"/>
    <col min="7" max="7" width="6.1640625" style="1" customWidth="1"/>
    <col min="8" max="8" width="8.5" style="1" customWidth="1"/>
    <col min="9" max="9" width="16" style="1" customWidth="1"/>
    <col min="10" max="10" width="13" style="1" hidden="1" customWidth="1"/>
    <col min="11" max="11" width="13.33203125" style="1" hidden="1" customWidth="1"/>
    <col min="12" max="12" width="12.83203125" style="1" hidden="1" customWidth="1"/>
    <col min="13" max="13" width="8.5" style="1" hidden="1" customWidth="1"/>
    <col min="14" max="16" width="12.83203125" style="1" hidden="1" customWidth="1"/>
    <col min="17" max="17" width="42.6640625" style="1" hidden="1" customWidth="1"/>
    <col min="18" max="18" width="8.1640625" style="1" customWidth="1"/>
    <col min="19" max="19" width="17.1640625" style="1" hidden="1" customWidth="1"/>
    <col min="20" max="20" width="17.1640625" style="1" customWidth="1"/>
    <col min="21" max="21" width="6.33203125" style="1" customWidth="1"/>
    <col min="22" max="22" width="6.83203125" style="1" customWidth="1"/>
    <col min="23" max="23" width="6.83203125" style="1" hidden="1" customWidth="1"/>
    <col min="24" max="25" width="8.1640625" style="1" customWidth="1"/>
    <col min="26" max="26" width="12.6640625" style="1" customWidth="1"/>
    <col min="27" max="27" width="10.83203125" style="1" customWidth="1"/>
    <col min="28" max="28" width="10.83203125" style="1" hidden="1" customWidth="1"/>
    <col min="29" max="16384" width="9.33203125" style="1"/>
  </cols>
  <sheetData>
    <row r="1" spans="1:26" ht="6.75" customHeight="1" x14ac:dyDescent="0.2"/>
    <row r="2" spans="1:26" ht="18.75" x14ac:dyDescent="0.3">
      <c r="B2" s="2" t="s">
        <v>12</v>
      </c>
      <c r="C2" s="2"/>
      <c r="S2" s="26">
        <f>XLRPARAMS_exportPath</f>
        <v>0</v>
      </c>
    </row>
    <row r="3" spans="1:26" ht="18.75" x14ac:dyDescent="0.3">
      <c r="B3" s="2" t="s">
        <v>20</v>
      </c>
      <c r="C3" s="2"/>
      <c r="S3" s="26">
        <f>XLRPARAMS_exportPath2</f>
        <v>0</v>
      </c>
    </row>
    <row r="4" spans="1:26" ht="18.75" x14ac:dyDescent="0.3">
      <c r="B4" s="2" t="str">
        <f>XLRPARAMS_title</f>
        <v>на доме № 12 по ул. Б.ХМЕЛЬНИЦКОГО</v>
      </c>
      <c r="C4" s="2"/>
      <c r="D4" s="3"/>
      <c r="E4" s="3"/>
      <c r="F4" s="4"/>
    </row>
    <row r="5" spans="1:26" ht="18.75" x14ac:dyDescent="0.3">
      <c r="B5" s="2" t="str">
        <f>XLRPARAMS_period2</f>
        <v>за период c 01.01.2010 по 31.12.2012</v>
      </c>
      <c r="C5" s="2"/>
      <c r="D5" s="3"/>
      <c r="E5" s="3"/>
      <c r="F5" s="4"/>
    </row>
    <row r="6" spans="1:26" ht="18.75" x14ac:dyDescent="0.3">
      <c r="B6" s="2" t="str">
        <f>XLRPARAMS_company</f>
        <v>Управляющая компания ООО "УК "Западное" с 01.01.2010</v>
      </c>
      <c r="C6" s="2"/>
      <c r="D6" s="3"/>
      <c r="E6" s="3"/>
      <c r="F6" s="4"/>
    </row>
    <row r="7" spans="1:26" s="6" customFormat="1" ht="18" customHeight="1" x14ac:dyDescent="0.2">
      <c r="B7" s="27" t="s">
        <v>14</v>
      </c>
      <c r="C7" s="27" t="s">
        <v>0</v>
      </c>
      <c r="D7" s="27" t="s">
        <v>1</v>
      </c>
      <c r="E7" s="29" t="s">
        <v>5</v>
      </c>
      <c r="F7" s="29" t="s">
        <v>2</v>
      </c>
      <c r="G7" s="29" t="s">
        <v>4</v>
      </c>
      <c r="H7" s="29" t="s">
        <v>3</v>
      </c>
      <c r="I7" s="33" t="s">
        <v>8</v>
      </c>
      <c r="J7" s="27" t="s">
        <v>10</v>
      </c>
      <c r="K7" s="27"/>
      <c r="L7" s="27"/>
      <c r="M7" s="27"/>
      <c r="N7" s="27"/>
      <c r="O7" s="31" t="s">
        <v>18</v>
      </c>
      <c r="P7" s="32"/>
      <c r="Q7" s="27" t="s">
        <v>15</v>
      </c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2">
      <c r="B8" s="28"/>
      <c r="C8" s="28"/>
      <c r="D8" s="28"/>
      <c r="E8" s="30"/>
      <c r="F8" s="30"/>
      <c r="G8" s="30"/>
      <c r="H8" s="35"/>
      <c r="I8" s="34"/>
      <c r="J8" s="7" t="s">
        <v>6</v>
      </c>
      <c r="K8" s="7" t="s">
        <v>9</v>
      </c>
      <c r="L8" s="7" t="s">
        <v>7</v>
      </c>
      <c r="M8" s="7" t="s">
        <v>11</v>
      </c>
      <c r="N8" s="7" t="s">
        <v>8</v>
      </c>
      <c r="O8" s="7" t="s">
        <v>16</v>
      </c>
      <c r="P8" s="7" t="s">
        <v>17</v>
      </c>
      <c r="Q8" s="27"/>
    </row>
    <row r="9" spans="1:26" ht="13.5" hidden="1" customHeight="1" x14ac:dyDescent="0.2">
      <c r="B9" s="20"/>
      <c r="C9" s="20"/>
      <c r="D9" s="20"/>
      <c r="E9" s="21"/>
      <c r="F9" s="21"/>
      <c r="G9" s="21"/>
      <c r="H9" s="19"/>
      <c r="I9" s="22"/>
      <c r="J9" s="7"/>
      <c r="K9" s="7"/>
      <c r="L9" s="7"/>
      <c r="M9" s="7"/>
      <c r="N9" s="7"/>
      <c r="O9" s="7"/>
      <c r="P9" s="7"/>
      <c r="Q9" s="7"/>
    </row>
    <row r="10" spans="1:26" ht="22.5" x14ac:dyDescent="0.2">
      <c r="B10" s="23">
        <f>B9+1</f>
        <v>1</v>
      </c>
      <c r="C10" s="8">
        <v>2010</v>
      </c>
      <c r="D10" s="8">
        <v>3</v>
      </c>
      <c r="E10" s="9"/>
      <c r="F10" s="9" t="s">
        <v>91</v>
      </c>
      <c r="G10" s="8" t="s">
        <v>38</v>
      </c>
      <c r="H10" s="8">
        <v>2</v>
      </c>
      <c r="I10" s="10">
        <v>343.28</v>
      </c>
      <c r="J10" s="8" t="e">
        <f>Report54_fact_FOT2</f>
        <v>#NAME?</v>
      </c>
      <c r="K10" s="8" t="e">
        <f>Report54_fact_FOT3</f>
        <v>#NAME?</v>
      </c>
      <c r="L10" s="8" t="e">
        <f>Report54_fact_materials2</f>
        <v>#NAME?</v>
      </c>
      <c r="M10" s="8" t="e">
        <f>Report54_fact_profitability</f>
        <v>#NAME?</v>
      </c>
      <c r="N10" s="8" t="e">
        <f>Report54_fact_ALL2</f>
        <v>#NAME?</v>
      </c>
      <c r="O10" s="8"/>
      <c r="P10" s="25"/>
      <c r="Q10" s="8" t="s">
        <v>64</v>
      </c>
    </row>
    <row r="11" spans="1:26" s="17" customFormat="1" ht="22.5" x14ac:dyDescent="0.2">
      <c r="A11" s="1"/>
      <c r="B11" s="23">
        <f>B10+1</f>
        <v>2</v>
      </c>
      <c r="C11" s="8">
        <v>2010</v>
      </c>
      <c r="D11" s="8">
        <v>5</v>
      </c>
      <c r="E11" s="9" t="s">
        <v>92</v>
      </c>
      <c r="F11" s="9" t="s">
        <v>93</v>
      </c>
      <c r="G11" s="8" t="s">
        <v>50</v>
      </c>
      <c r="H11" s="8">
        <v>1728</v>
      </c>
      <c r="I11" s="10">
        <v>152.93</v>
      </c>
      <c r="J11" s="8" t="e">
        <f>Report54_fact_FOT2</f>
        <v>#NAME?</v>
      </c>
      <c r="K11" s="8" t="e">
        <f>Report54_fact_FOT3</f>
        <v>#NAME?</v>
      </c>
      <c r="L11" s="8" t="e">
        <f>Report54_fact_materials2</f>
        <v>#NAME?</v>
      </c>
      <c r="M11" s="8" t="e">
        <f>Report54_fact_profitability</f>
        <v>#NAME?</v>
      </c>
      <c r="N11" s="8" t="e">
        <f>Report54_fact_ALL2</f>
        <v>#NAME?</v>
      </c>
      <c r="O11" s="8"/>
      <c r="P11" s="25"/>
      <c r="Q11" s="8" t="s">
        <v>94</v>
      </c>
      <c r="R11" s="14"/>
      <c r="S11" s="15"/>
      <c r="T11" s="15"/>
      <c r="U11" s="16"/>
      <c r="V11" s="16"/>
      <c r="W11" s="16"/>
      <c r="X11" s="15"/>
      <c r="Y11" s="15"/>
      <c r="Z11" s="15"/>
    </row>
    <row r="12" spans="1:26" ht="22.5" x14ac:dyDescent="0.2">
      <c r="B12" s="23">
        <f>B11+1</f>
        <v>3</v>
      </c>
      <c r="C12" s="8">
        <v>2010</v>
      </c>
      <c r="D12" s="8">
        <v>6</v>
      </c>
      <c r="E12" s="9" t="s">
        <v>95</v>
      </c>
      <c r="F12" s="9" t="s">
        <v>96</v>
      </c>
      <c r="G12" s="8" t="s">
        <v>50</v>
      </c>
      <c r="H12" s="8">
        <v>519</v>
      </c>
      <c r="I12" s="10">
        <v>1157.3699999999999</v>
      </c>
      <c r="J12" s="8" t="e">
        <f>Report54_fact_FOT2</f>
        <v>#NAME?</v>
      </c>
      <c r="K12" s="8" t="e">
        <f>Report54_fact_FOT3</f>
        <v>#NAME?</v>
      </c>
      <c r="L12" s="8" t="e">
        <f>Report54_fact_materials2</f>
        <v>#NAME?</v>
      </c>
      <c r="M12" s="8" t="e">
        <f>Report54_fact_profitability</f>
        <v>#NAME?</v>
      </c>
      <c r="N12" s="8" t="e">
        <f>Report54_fact_ALL2</f>
        <v>#NAME?</v>
      </c>
      <c r="O12" s="8"/>
      <c r="P12" s="25"/>
      <c r="Q12" s="8" t="s">
        <v>97</v>
      </c>
    </row>
    <row r="13" spans="1:26" ht="22.5" x14ac:dyDescent="0.2">
      <c r="B13" s="23">
        <f>B12+1</f>
        <v>4</v>
      </c>
      <c r="C13" s="8">
        <v>2010</v>
      </c>
      <c r="D13" s="8">
        <v>11</v>
      </c>
      <c r="E13" s="9" t="s">
        <v>98</v>
      </c>
      <c r="F13" s="9" t="s">
        <v>99</v>
      </c>
      <c r="G13" s="8" t="s">
        <v>100</v>
      </c>
      <c r="H13" s="8">
        <v>2600</v>
      </c>
      <c r="I13" s="10">
        <v>174.54</v>
      </c>
      <c r="J13" s="8" t="e">
        <f>Report54_fact_FOT2</f>
        <v>#NAME?</v>
      </c>
      <c r="K13" s="8" t="e">
        <f>Report54_fact_FOT3</f>
        <v>#NAME?</v>
      </c>
      <c r="L13" s="8" t="e">
        <f>Report54_fact_materials2</f>
        <v>#NAME?</v>
      </c>
      <c r="M13" s="8" t="e">
        <f>Report54_fact_profitability</f>
        <v>#NAME?</v>
      </c>
      <c r="N13" s="8" t="e">
        <f>Report54_fact_ALL2</f>
        <v>#NAME?</v>
      </c>
      <c r="O13" s="8"/>
      <c r="P13" s="25"/>
      <c r="Q13" s="8" t="s">
        <v>64</v>
      </c>
    </row>
    <row r="14" spans="1:26" ht="22.5" x14ac:dyDescent="0.2">
      <c r="B14" s="23">
        <f>B13+1</f>
        <v>5</v>
      </c>
      <c r="C14" s="8">
        <v>2010</v>
      </c>
      <c r="D14" s="8">
        <v>11</v>
      </c>
      <c r="E14" s="9" t="s">
        <v>101</v>
      </c>
      <c r="F14" s="9" t="s">
        <v>102</v>
      </c>
      <c r="G14" s="8" t="s">
        <v>38</v>
      </c>
      <c r="H14" s="8">
        <v>1</v>
      </c>
      <c r="I14" s="10">
        <v>2392.4299999999998</v>
      </c>
      <c r="J14" s="8" t="e">
        <f>Report54_fact_FOT2</f>
        <v>#NAME?</v>
      </c>
      <c r="K14" s="8" t="e">
        <f>Report54_fact_FOT3</f>
        <v>#NAME?</v>
      </c>
      <c r="L14" s="8" t="e">
        <f>Report54_fact_materials2</f>
        <v>#NAME?</v>
      </c>
      <c r="M14" s="8" t="e">
        <f>Report54_fact_profitability</f>
        <v>#NAME?</v>
      </c>
      <c r="N14" s="8" t="e">
        <f>Report54_fact_ALL2</f>
        <v>#NAME?</v>
      </c>
      <c r="O14" s="8"/>
      <c r="P14" s="25"/>
      <c r="Q14" s="8" t="s">
        <v>64</v>
      </c>
    </row>
    <row r="15" spans="1:26" ht="22.5" x14ac:dyDescent="0.2">
      <c r="B15" s="23">
        <f>B14+1</f>
        <v>6</v>
      </c>
      <c r="C15" s="8">
        <v>2010</v>
      </c>
      <c r="D15" s="8">
        <v>12</v>
      </c>
      <c r="E15" s="9" t="s">
        <v>103</v>
      </c>
      <c r="F15" s="9" t="s">
        <v>71</v>
      </c>
      <c r="G15" s="8" t="s">
        <v>34</v>
      </c>
      <c r="H15" s="8">
        <v>1</v>
      </c>
      <c r="I15" s="10">
        <v>2400.7800000000002</v>
      </c>
      <c r="J15" s="8" t="e">
        <f>Report54_fact_FOT2</f>
        <v>#NAME?</v>
      </c>
      <c r="K15" s="8" t="e">
        <f>Report54_fact_FOT3</f>
        <v>#NAME?</v>
      </c>
      <c r="L15" s="8" t="e">
        <f>Report54_fact_materials2</f>
        <v>#NAME?</v>
      </c>
      <c r="M15" s="8" t="e">
        <f>Report54_fact_profitability</f>
        <v>#NAME?</v>
      </c>
      <c r="N15" s="8" t="e">
        <f>Report54_fact_ALL2</f>
        <v>#NAME?</v>
      </c>
      <c r="O15" s="8"/>
      <c r="P15" s="25"/>
      <c r="Q15" s="8" t="s">
        <v>64</v>
      </c>
    </row>
    <row r="16" spans="1:26" x14ac:dyDescent="0.2">
      <c r="B16" s="23">
        <f>B15+1</f>
        <v>7</v>
      </c>
      <c r="C16" s="8">
        <v>2010</v>
      </c>
      <c r="D16" s="8">
        <v>12</v>
      </c>
      <c r="E16" s="9" t="s">
        <v>98</v>
      </c>
      <c r="F16" s="9" t="s">
        <v>104</v>
      </c>
      <c r="G16" s="8" t="s">
        <v>38</v>
      </c>
      <c r="H16" s="8">
        <v>10</v>
      </c>
      <c r="I16" s="10">
        <v>1924.61</v>
      </c>
      <c r="J16" s="8" t="e">
        <f>Report54_fact_FOT2</f>
        <v>#NAME?</v>
      </c>
      <c r="K16" s="8" t="e">
        <f>Report54_fact_FOT3</f>
        <v>#NAME?</v>
      </c>
      <c r="L16" s="8" t="e">
        <f>Report54_fact_materials2</f>
        <v>#NAME?</v>
      </c>
      <c r="M16" s="8" t="e">
        <f>Report54_fact_profitability</f>
        <v>#NAME?</v>
      </c>
      <c r="N16" s="8" t="e">
        <f>Report54_fact_ALL2</f>
        <v>#NAME?</v>
      </c>
      <c r="O16" s="8"/>
      <c r="P16" s="25"/>
      <c r="Q16" s="8" t="s">
        <v>64</v>
      </c>
    </row>
    <row r="17" spans="2:17" x14ac:dyDescent="0.2">
      <c r="B17" s="23">
        <f>B16+1</f>
        <v>8</v>
      </c>
      <c r="C17" s="8">
        <v>2010</v>
      </c>
      <c r="D17" s="8">
        <v>12</v>
      </c>
      <c r="E17" s="9" t="s">
        <v>105</v>
      </c>
      <c r="F17" s="9" t="s">
        <v>104</v>
      </c>
      <c r="G17" s="8" t="s">
        <v>38</v>
      </c>
      <c r="H17" s="8">
        <v>20</v>
      </c>
      <c r="I17" s="10">
        <v>1939.43</v>
      </c>
      <c r="J17" s="8" t="e">
        <f>Report54_fact_FOT2</f>
        <v>#NAME?</v>
      </c>
      <c r="K17" s="8" t="e">
        <f>Report54_fact_FOT3</f>
        <v>#NAME?</v>
      </c>
      <c r="L17" s="8" t="e">
        <f>Report54_fact_materials2</f>
        <v>#NAME?</v>
      </c>
      <c r="M17" s="8" t="e">
        <f>Report54_fact_profitability</f>
        <v>#NAME?</v>
      </c>
      <c r="N17" s="8" t="e">
        <f>Report54_fact_ALL2</f>
        <v>#NAME?</v>
      </c>
      <c r="O17" s="8"/>
      <c r="P17" s="25"/>
      <c r="Q17" s="8" t="s">
        <v>64</v>
      </c>
    </row>
    <row r="18" spans="2:17" x14ac:dyDescent="0.2">
      <c r="B18" s="23">
        <f>B17+1</f>
        <v>9</v>
      </c>
      <c r="C18" s="8">
        <v>2010</v>
      </c>
      <c r="D18" s="8">
        <v>12</v>
      </c>
      <c r="E18" s="9" t="s">
        <v>106</v>
      </c>
      <c r="F18" s="9" t="s">
        <v>107</v>
      </c>
      <c r="G18" s="8" t="s">
        <v>38</v>
      </c>
      <c r="H18" s="8">
        <v>13</v>
      </c>
      <c r="I18" s="10">
        <v>1508.52</v>
      </c>
      <c r="J18" s="8" t="e">
        <f>Report54_fact_FOT2</f>
        <v>#NAME?</v>
      </c>
      <c r="K18" s="8" t="e">
        <f>Report54_fact_FOT3</f>
        <v>#NAME?</v>
      </c>
      <c r="L18" s="8" t="e">
        <f>Report54_fact_materials2</f>
        <v>#NAME?</v>
      </c>
      <c r="M18" s="8" t="e">
        <f>Report54_fact_profitability</f>
        <v>#NAME?</v>
      </c>
      <c r="N18" s="8" t="e">
        <f>Report54_fact_ALL2</f>
        <v>#NAME?</v>
      </c>
      <c r="O18" s="8"/>
      <c r="P18" s="25"/>
      <c r="Q18" s="8"/>
    </row>
    <row r="19" spans="2:17" ht="22.5" x14ac:dyDescent="0.2">
      <c r="B19" s="23" t="e">
        <f>#REF!+1</f>
        <v>#REF!</v>
      </c>
      <c r="C19" s="8">
        <v>2011</v>
      </c>
      <c r="D19" s="8">
        <v>1</v>
      </c>
      <c r="E19" s="9" t="s">
        <v>108</v>
      </c>
      <c r="F19" s="9" t="s">
        <v>109</v>
      </c>
      <c r="G19" s="8" t="s">
        <v>34</v>
      </c>
      <c r="H19" s="8">
        <v>10</v>
      </c>
      <c r="I19" s="10">
        <v>578.9</v>
      </c>
      <c r="J19" s="8" t="e">
        <f>Report54_fact_FOT2</f>
        <v>#NAME?</v>
      </c>
      <c r="K19" s="8" t="e">
        <f>Report54_fact_FOT3</f>
        <v>#NAME?</v>
      </c>
      <c r="L19" s="8" t="e">
        <f>Report54_fact_materials2</f>
        <v>#NAME?</v>
      </c>
      <c r="M19" s="8" t="e">
        <f>Report54_fact_profitability</f>
        <v>#NAME?</v>
      </c>
      <c r="N19" s="8" t="e">
        <f>Report54_fact_ALL2</f>
        <v>#NAME?</v>
      </c>
      <c r="O19" s="8"/>
      <c r="P19" s="25"/>
      <c r="Q19" s="8" t="s">
        <v>64</v>
      </c>
    </row>
    <row r="20" spans="2:17" ht="22.5" x14ac:dyDescent="0.2">
      <c r="B20" s="23" t="e">
        <f>B19+1</f>
        <v>#REF!</v>
      </c>
      <c r="C20" s="8">
        <v>2011</v>
      </c>
      <c r="D20" s="8">
        <v>2</v>
      </c>
      <c r="E20" s="9"/>
      <c r="F20" s="9" t="s">
        <v>91</v>
      </c>
      <c r="G20" s="8" t="s">
        <v>38</v>
      </c>
      <c r="H20" s="8">
        <v>3</v>
      </c>
      <c r="I20" s="10">
        <v>1339.26</v>
      </c>
      <c r="J20" s="8" t="e">
        <f>Report54_fact_FOT2</f>
        <v>#NAME?</v>
      </c>
      <c r="K20" s="8" t="e">
        <f>Report54_fact_FOT3</f>
        <v>#NAME?</v>
      </c>
      <c r="L20" s="8" t="e">
        <f>Report54_fact_materials2</f>
        <v>#NAME?</v>
      </c>
      <c r="M20" s="8" t="e">
        <f>Report54_fact_profitability</f>
        <v>#NAME?</v>
      </c>
      <c r="N20" s="8" t="e">
        <f>Report54_fact_ALL2</f>
        <v>#NAME?</v>
      </c>
      <c r="O20" s="8"/>
      <c r="P20" s="25"/>
      <c r="Q20" s="8" t="s">
        <v>64</v>
      </c>
    </row>
    <row r="21" spans="2:17" x14ac:dyDescent="0.2">
      <c r="B21" s="23" t="e">
        <f>B20+1</f>
        <v>#REF!</v>
      </c>
      <c r="C21" s="8">
        <v>2011</v>
      </c>
      <c r="D21" s="8">
        <v>4</v>
      </c>
      <c r="E21" s="9"/>
      <c r="F21" s="9" t="s">
        <v>110</v>
      </c>
      <c r="G21" s="8" t="s">
        <v>38</v>
      </c>
      <c r="H21" s="8">
        <v>8</v>
      </c>
      <c r="I21" s="10">
        <v>74000</v>
      </c>
      <c r="J21" s="8" t="e">
        <f>Report54_fact_FOT2</f>
        <v>#NAME?</v>
      </c>
      <c r="K21" s="8" t="e">
        <f>Report54_fact_FOT3</f>
        <v>#NAME?</v>
      </c>
      <c r="L21" s="8" t="e">
        <f>Report54_fact_materials2</f>
        <v>#NAME?</v>
      </c>
      <c r="M21" s="8" t="e">
        <f>Report54_fact_profitability</f>
        <v>#NAME?</v>
      </c>
      <c r="N21" s="8" t="e">
        <f>Report54_fact_ALL2</f>
        <v>#NAME?</v>
      </c>
      <c r="O21" s="8"/>
      <c r="P21" s="25"/>
      <c r="Q21" s="8" t="s">
        <v>64</v>
      </c>
    </row>
    <row r="22" spans="2:17" ht="22.5" x14ac:dyDescent="0.2">
      <c r="B22" s="23" t="e">
        <f>B21+1</f>
        <v>#REF!</v>
      </c>
      <c r="C22" s="8">
        <v>2011</v>
      </c>
      <c r="D22" s="8">
        <v>5</v>
      </c>
      <c r="E22" s="9" t="s">
        <v>111</v>
      </c>
      <c r="F22" s="9" t="s">
        <v>33</v>
      </c>
      <c r="G22" s="8" t="s">
        <v>34</v>
      </c>
      <c r="H22" s="8">
        <v>1.5</v>
      </c>
      <c r="I22" s="10">
        <v>2140</v>
      </c>
      <c r="J22" s="8" t="e">
        <f>Report54_fact_FOT2</f>
        <v>#NAME?</v>
      </c>
      <c r="K22" s="8" t="e">
        <f>Report54_fact_FOT3</f>
        <v>#NAME?</v>
      </c>
      <c r="L22" s="8" t="e">
        <f>Report54_fact_materials2</f>
        <v>#NAME?</v>
      </c>
      <c r="M22" s="8" t="e">
        <f>Report54_fact_profitability</f>
        <v>#NAME?</v>
      </c>
      <c r="N22" s="8" t="e">
        <f>Report54_fact_ALL2</f>
        <v>#NAME?</v>
      </c>
      <c r="O22" s="8"/>
      <c r="P22" s="25"/>
      <c r="Q22" s="8" t="s">
        <v>64</v>
      </c>
    </row>
    <row r="23" spans="2:17" ht="33.75" x14ac:dyDescent="0.2">
      <c r="B23" s="23" t="e">
        <f>B22+1</f>
        <v>#REF!</v>
      </c>
      <c r="C23" s="8">
        <v>2011</v>
      </c>
      <c r="D23" s="8">
        <v>5</v>
      </c>
      <c r="E23" s="9"/>
      <c r="F23" s="9" t="s">
        <v>112</v>
      </c>
      <c r="G23" s="8" t="s">
        <v>50</v>
      </c>
      <c r="H23" s="8">
        <v>8.6999999999999993</v>
      </c>
      <c r="I23" s="10">
        <v>8729</v>
      </c>
      <c r="J23" s="8" t="e">
        <f>Report54_fact_FOT2</f>
        <v>#NAME?</v>
      </c>
      <c r="K23" s="8" t="e">
        <f>Report54_fact_FOT3</f>
        <v>#NAME?</v>
      </c>
      <c r="L23" s="8" t="e">
        <f>Report54_fact_materials2</f>
        <v>#NAME?</v>
      </c>
      <c r="M23" s="8" t="e">
        <f>Report54_fact_profitability</f>
        <v>#NAME?</v>
      </c>
      <c r="N23" s="8" t="e">
        <f>Report54_fact_ALL2</f>
        <v>#NAME?</v>
      </c>
      <c r="O23" s="8"/>
      <c r="P23" s="25"/>
      <c r="Q23" s="8" t="s">
        <v>64</v>
      </c>
    </row>
    <row r="24" spans="2:17" ht="33.75" x14ac:dyDescent="0.2">
      <c r="B24" s="23" t="e">
        <f>B23+1</f>
        <v>#REF!</v>
      </c>
      <c r="C24" s="8">
        <v>2011</v>
      </c>
      <c r="D24" s="8">
        <v>8</v>
      </c>
      <c r="E24" s="9" t="s">
        <v>113</v>
      </c>
      <c r="F24" s="9" t="s">
        <v>112</v>
      </c>
      <c r="G24" s="8" t="s">
        <v>50</v>
      </c>
      <c r="H24" s="8">
        <v>0.5</v>
      </c>
      <c r="I24" s="10">
        <v>816</v>
      </c>
      <c r="J24" s="8" t="e">
        <f>Report54_fact_FOT2</f>
        <v>#NAME?</v>
      </c>
      <c r="K24" s="8" t="e">
        <f>Report54_fact_FOT3</f>
        <v>#NAME?</v>
      </c>
      <c r="L24" s="8" t="e">
        <f>Report54_fact_materials2</f>
        <v>#NAME?</v>
      </c>
      <c r="M24" s="8" t="e">
        <f>Report54_fact_profitability</f>
        <v>#NAME?</v>
      </c>
      <c r="N24" s="8" t="e">
        <f>Report54_fact_ALL2</f>
        <v>#NAME?</v>
      </c>
      <c r="O24" s="8"/>
      <c r="P24" s="25"/>
      <c r="Q24" s="8" t="s">
        <v>64</v>
      </c>
    </row>
    <row r="25" spans="2:17" ht="22.5" x14ac:dyDescent="0.2">
      <c r="B25" s="23" t="e">
        <f>B24+1</f>
        <v>#REF!</v>
      </c>
      <c r="C25" s="8">
        <v>2011</v>
      </c>
      <c r="D25" s="8">
        <v>10</v>
      </c>
      <c r="E25" s="9" t="s">
        <v>114</v>
      </c>
      <c r="F25" s="9" t="s">
        <v>115</v>
      </c>
      <c r="G25" s="8" t="s">
        <v>34</v>
      </c>
      <c r="H25" s="8">
        <v>1190</v>
      </c>
      <c r="I25" s="10">
        <v>57556.63</v>
      </c>
      <c r="J25" s="8" t="e">
        <f>Report54_fact_FOT2</f>
        <v>#NAME?</v>
      </c>
      <c r="K25" s="8" t="e">
        <f>Report54_fact_FOT3</f>
        <v>#NAME?</v>
      </c>
      <c r="L25" s="8" t="e">
        <f>Report54_fact_materials2</f>
        <v>#NAME?</v>
      </c>
      <c r="M25" s="8" t="e">
        <f>Report54_fact_profitability</f>
        <v>#NAME?</v>
      </c>
      <c r="N25" s="8" t="e">
        <f>Report54_fact_ALL2</f>
        <v>#NAME?</v>
      </c>
      <c r="O25" s="8"/>
      <c r="P25" s="25"/>
      <c r="Q25" s="8" t="s">
        <v>64</v>
      </c>
    </row>
    <row r="26" spans="2:17" ht="22.5" x14ac:dyDescent="0.2">
      <c r="B26" s="23" t="e">
        <f>B25+1</f>
        <v>#REF!</v>
      </c>
      <c r="C26" s="8">
        <v>2011</v>
      </c>
      <c r="D26" s="8">
        <v>11</v>
      </c>
      <c r="E26" s="9" t="s">
        <v>116</v>
      </c>
      <c r="F26" s="9" t="s">
        <v>107</v>
      </c>
      <c r="G26" s="8" t="s">
        <v>100</v>
      </c>
      <c r="H26" s="8">
        <v>2912.38</v>
      </c>
      <c r="I26" s="10">
        <v>2806</v>
      </c>
      <c r="J26" s="8" t="e">
        <f>Report54_fact_FOT2</f>
        <v>#NAME?</v>
      </c>
      <c r="K26" s="8" t="e">
        <f>Report54_fact_FOT3</f>
        <v>#NAME?</v>
      </c>
      <c r="L26" s="8" t="e">
        <f>Report54_fact_materials2</f>
        <v>#NAME?</v>
      </c>
      <c r="M26" s="8" t="e">
        <f>Report54_fact_profitability</f>
        <v>#NAME?</v>
      </c>
      <c r="N26" s="8" t="e">
        <f>Report54_fact_ALL2</f>
        <v>#NAME?</v>
      </c>
      <c r="O26" s="8"/>
      <c r="P26" s="25"/>
      <c r="Q26" s="8" t="s">
        <v>64</v>
      </c>
    </row>
    <row r="27" spans="2:17" ht="22.5" x14ac:dyDescent="0.2">
      <c r="B27" s="23" t="e">
        <f>B26+1</f>
        <v>#REF!</v>
      </c>
      <c r="C27" s="8">
        <v>2011</v>
      </c>
      <c r="D27" s="8">
        <v>12</v>
      </c>
      <c r="E27" s="9" t="s">
        <v>117</v>
      </c>
      <c r="F27" s="9" t="s">
        <v>109</v>
      </c>
      <c r="G27" s="8" t="s">
        <v>34</v>
      </c>
      <c r="H27" s="8">
        <v>12</v>
      </c>
      <c r="I27" s="10">
        <v>2243</v>
      </c>
      <c r="J27" s="8" t="e">
        <f>Report54_fact_FOT2</f>
        <v>#NAME?</v>
      </c>
      <c r="K27" s="8" t="e">
        <f>Report54_fact_FOT3</f>
        <v>#NAME?</v>
      </c>
      <c r="L27" s="8" t="e">
        <f>Report54_fact_materials2</f>
        <v>#NAME?</v>
      </c>
      <c r="M27" s="8" t="e">
        <f>Report54_fact_profitability</f>
        <v>#NAME?</v>
      </c>
      <c r="N27" s="8" t="e">
        <f>Report54_fact_ALL2</f>
        <v>#NAME?</v>
      </c>
      <c r="O27" s="8"/>
      <c r="P27" s="25"/>
      <c r="Q27" s="8" t="s">
        <v>64</v>
      </c>
    </row>
    <row r="28" spans="2:17" x14ac:dyDescent="0.2">
      <c r="B28" s="23" t="e">
        <f>B27+1</f>
        <v>#REF!</v>
      </c>
      <c r="C28" s="8">
        <v>2011</v>
      </c>
      <c r="D28" s="8">
        <v>12</v>
      </c>
      <c r="E28" s="9" t="s">
        <v>79</v>
      </c>
      <c r="F28" s="9" t="s">
        <v>118</v>
      </c>
      <c r="G28" s="8" t="s">
        <v>50</v>
      </c>
      <c r="H28" s="8">
        <v>0.5</v>
      </c>
      <c r="I28" s="10">
        <v>299</v>
      </c>
      <c r="J28" s="8" t="e">
        <f>Report54_fact_FOT2</f>
        <v>#NAME?</v>
      </c>
      <c r="K28" s="8" t="e">
        <f>Report54_fact_FOT3</f>
        <v>#NAME?</v>
      </c>
      <c r="L28" s="8" t="e">
        <f>Report54_fact_materials2</f>
        <v>#NAME?</v>
      </c>
      <c r="M28" s="8" t="e">
        <f>Report54_fact_profitability</f>
        <v>#NAME?</v>
      </c>
      <c r="N28" s="8" t="e">
        <f>Report54_fact_ALL2</f>
        <v>#NAME?</v>
      </c>
      <c r="O28" s="8"/>
      <c r="P28" s="25"/>
      <c r="Q28" s="8" t="s">
        <v>64</v>
      </c>
    </row>
    <row r="29" spans="2:17" ht="22.5" x14ac:dyDescent="0.2">
      <c r="B29" s="23" t="e">
        <f>#REF!+1</f>
        <v>#REF!</v>
      </c>
      <c r="C29" s="8">
        <v>2012</v>
      </c>
      <c r="D29" s="8">
        <v>1</v>
      </c>
      <c r="E29" s="9" t="s">
        <v>119</v>
      </c>
      <c r="F29" s="9" t="s">
        <v>120</v>
      </c>
      <c r="G29" s="8" t="s">
        <v>38</v>
      </c>
      <c r="H29" s="8">
        <v>18</v>
      </c>
      <c r="I29" s="10">
        <v>1227</v>
      </c>
      <c r="J29" s="8" t="e">
        <f>Report54_fact_FOT2</f>
        <v>#NAME?</v>
      </c>
      <c r="K29" s="8" t="e">
        <f>Report54_fact_FOT3</f>
        <v>#NAME?</v>
      </c>
      <c r="L29" s="8" t="e">
        <f>Report54_fact_materials2</f>
        <v>#NAME?</v>
      </c>
      <c r="M29" s="8" t="e">
        <f>Report54_fact_profitability</f>
        <v>#NAME?</v>
      </c>
      <c r="N29" s="8" t="e">
        <f>Report54_fact_ALL2</f>
        <v>#NAME?</v>
      </c>
      <c r="O29" s="8"/>
      <c r="P29" s="25"/>
      <c r="Q29" s="8" t="s">
        <v>64</v>
      </c>
    </row>
    <row r="30" spans="2:17" x14ac:dyDescent="0.2">
      <c r="B30" s="23" t="e">
        <f>B29+1</f>
        <v>#REF!</v>
      </c>
      <c r="C30" s="8">
        <v>2012</v>
      </c>
      <c r="D30" s="8">
        <v>1</v>
      </c>
      <c r="E30" s="9" t="s">
        <v>95</v>
      </c>
      <c r="F30" s="9" t="s">
        <v>121</v>
      </c>
      <c r="G30" s="8" t="s">
        <v>122</v>
      </c>
      <c r="H30" s="8">
        <v>0.2</v>
      </c>
      <c r="I30" s="10">
        <v>509</v>
      </c>
      <c r="J30" s="8" t="e">
        <f>Report54_fact_FOT2</f>
        <v>#NAME?</v>
      </c>
      <c r="K30" s="8" t="e">
        <f>Report54_fact_FOT3</f>
        <v>#NAME?</v>
      </c>
      <c r="L30" s="8" t="e">
        <f>Report54_fact_materials2</f>
        <v>#NAME?</v>
      </c>
      <c r="M30" s="8" t="e">
        <f>Report54_fact_profitability</f>
        <v>#NAME?</v>
      </c>
      <c r="N30" s="8" t="e">
        <f>Report54_fact_ALL2</f>
        <v>#NAME?</v>
      </c>
      <c r="O30" s="8"/>
      <c r="P30" s="25"/>
      <c r="Q30" s="8" t="s">
        <v>64</v>
      </c>
    </row>
    <row r="31" spans="2:17" ht="22.5" x14ac:dyDescent="0.2">
      <c r="B31" s="23" t="e">
        <f>B30+1</f>
        <v>#REF!</v>
      </c>
      <c r="C31" s="8">
        <v>2012</v>
      </c>
      <c r="D31" s="8">
        <v>3</v>
      </c>
      <c r="E31" s="9" t="s">
        <v>123</v>
      </c>
      <c r="F31" s="9" t="s">
        <v>115</v>
      </c>
      <c r="G31" s="8" t="s">
        <v>34</v>
      </c>
      <c r="H31" s="8">
        <v>17</v>
      </c>
      <c r="I31" s="10">
        <v>1717</v>
      </c>
      <c r="J31" s="8" t="e">
        <f>Report54_fact_FOT2</f>
        <v>#NAME?</v>
      </c>
      <c r="K31" s="8" t="e">
        <f>Report54_fact_FOT3</f>
        <v>#NAME?</v>
      </c>
      <c r="L31" s="8" t="e">
        <f>Report54_fact_materials2</f>
        <v>#NAME?</v>
      </c>
      <c r="M31" s="8" t="e">
        <f>Report54_fact_profitability</f>
        <v>#NAME?</v>
      </c>
      <c r="N31" s="8" t="e">
        <f>Report54_fact_ALL2</f>
        <v>#NAME?</v>
      </c>
      <c r="O31" s="8"/>
      <c r="P31" s="25"/>
      <c r="Q31" s="8" t="s">
        <v>64</v>
      </c>
    </row>
    <row r="32" spans="2:17" x14ac:dyDescent="0.2">
      <c r="B32" s="23" t="e">
        <f>B31+1</f>
        <v>#REF!</v>
      </c>
      <c r="C32" s="8">
        <v>2012</v>
      </c>
      <c r="D32" s="8">
        <v>5</v>
      </c>
      <c r="E32" s="9" t="s">
        <v>119</v>
      </c>
      <c r="F32" s="9" t="s">
        <v>124</v>
      </c>
      <c r="G32" s="8" t="s">
        <v>38</v>
      </c>
      <c r="H32" s="8">
        <v>1</v>
      </c>
      <c r="I32" s="10">
        <v>2245</v>
      </c>
      <c r="J32" s="8" t="e">
        <f>Report54_fact_FOT2</f>
        <v>#NAME?</v>
      </c>
      <c r="K32" s="8" t="e">
        <f>Report54_fact_FOT3</f>
        <v>#NAME?</v>
      </c>
      <c r="L32" s="8" t="e">
        <f>Report54_fact_materials2</f>
        <v>#NAME?</v>
      </c>
      <c r="M32" s="8" t="e">
        <f>Report54_fact_profitability</f>
        <v>#NAME?</v>
      </c>
      <c r="N32" s="8" t="e">
        <f>Report54_fact_ALL2</f>
        <v>#NAME?</v>
      </c>
      <c r="O32" s="8"/>
      <c r="P32" s="25"/>
      <c r="Q32" s="8" t="s">
        <v>64</v>
      </c>
    </row>
    <row r="33" spans="1:17" x14ac:dyDescent="0.2">
      <c r="B33" s="23" t="e">
        <f>B32+1</f>
        <v>#REF!</v>
      </c>
      <c r="C33" s="8">
        <v>2012</v>
      </c>
      <c r="D33" s="8">
        <v>6</v>
      </c>
      <c r="E33" s="9" t="s">
        <v>125</v>
      </c>
      <c r="F33" s="9" t="s">
        <v>83</v>
      </c>
      <c r="G33" s="8" t="s">
        <v>34</v>
      </c>
      <c r="H33" s="8">
        <v>4</v>
      </c>
      <c r="I33" s="10">
        <v>2547</v>
      </c>
      <c r="J33" s="8" t="e">
        <f>Report54_fact_FOT2</f>
        <v>#NAME?</v>
      </c>
      <c r="K33" s="8" t="e">
        <f>Report54_fact_FOT3</f>
        <v>#NAME?</v>
      </c>
      <c r="L33" s="8" t="e">
        <f>Report54_fact_materials2</f>
        <v>#NAME?</v>
      </c>
      <c r="M33" s="8" t="e">
        <f>Report54_fact_profitability</f>
        <v>#NAME?</v>
      </c>
      <c r="N33" s="8" t="e">
        <f>Report54_fact_ALL2</f>
        <v>#NAME?</v>
      </c>
      <c r="O33" s="8"/>
      <c r="P33" s="25"/>
      <c r="Q33" s="8" t="s">
        <v>64</v>
      </c>
    </row>
    <row r="34" spans="1:17" ht="22.5" x14ac:dyDescent="0.2">
      <c r="B34" s="23" t="e">
        <f>B33+1</f>
        <v>#REF!</v>
      </c>
      <c r="C34" s="8">
        <v>2012</v>
      </c>
      <c r="D34" s="8">
        <v>7</v>
      </c>
      <c r="E34" s="9" t="s">
        <v>95</v>
      </c>
      <c r="F34" s="9" t="s">
        <v>115</v>
      </c>
      <c r="G34" s="8" t="s">
        <v>34</v>
      </c>
      <c r="H34" s="8">
        <v>1200</v>
      </c>
      <c r="I34" s="10">
        <v>34191</v>
      </c>
      <c r="J34" s="8" t="e">
        <f>Report54_fact_FOT2</f>
        <v>#NAME?</v>
      </c>
      <c r="K34" s="8" t="e">
        <f>Report54_fact_FOT3</f>
        <v>#NAME?</v>
      </c>
      <c r="L34" s="8" t="e">
        <f>Report54_fact_materials2</f>
        <v>#NAME?</v>
      </c>
      <c r="M34" s="8" t="e">
        <f>Report54_fact_profitability</f>
        <v>#NAME?</v>
      </c>
      <c r="N34" s="8" t="e">
        <f>Report54_fact_ALL2</f>
        <v>#NAME?</v>
      </c>
      <c r="O34" s="8"/>
      <c r="P34" s="25"/>
      <c r="Q34" s="8" t="s">
        <v>64</v>
      </c>
    </row>
    <row r="35" spans="1:17" ht="22.5" x14ac:dyDescent="0.2">
      <c r="B35" s="23" t="e">
        <f>B34+1</f>
        <v>#REF!</v>
      </c>
      <c r="C35" s="8">
        <v>2012</v>
      </c>
      <c r="D35" s="8">
        <v>10</v>
      </c>
      <c r="E35" s="9" t="s">
        <v>126</v>
      </c>
      <c r="F35" s="9" t="s">
        <v>127</v>
      </c>
      <c r="G35" s="8" t="s">
        <v>50</v>
      </c>
      <c r="H35" s="8">
        <v>7.7</v>
      </c>
      <c r="I35" s="10">
        <v>2426</v>
      </c>
      <c r="J35" s="8" t="e">
        <f>Report54_fact_FOT2</f>
        <v>#NAME?</v>
      </c>
      <c r="K35" s="8" t="e">
        <f>Report54_fact_FOT3</f>
        <v>#NAME?</v>
      </c>
      <c r="L35" s="8" t="e">
        <f>Report54_fact_materials2</f>
        <v>#NAME?</v>
      </c>
      <c r="M35" s="8" t="e">
        <f>Report54_fact_profitability</f>
        <v>#NAME?</v>
      </c>
      <c r="N35" s="8" t="e">
        <f>Report54_fact_ALL2</f>
        <v>#NAME?</v>
      </c>
      <c r="O35" s="8"/>
      <c r="P35" s="25"/>
      <c r="Q35" s="8" t="s">
        <v>64</v>
      </c>
    </row>
    <row r="36" spans="1:17" ht="22.5" x14ac:dyDescent="0.2">
      <c r="B36" s="23" t="e">
        <f>B35+1</f>
        <v>#REF!</v>
      </c>
      <c r="C36" s="8">
        <v>2012</v>
      </c>
      <c r="D36" s="8">
        <v>10</v>
      </c>
      <c r="E36" s="9" t="s">
        <v>128</v>
      </c>
      <c r="F36" s="9" t="s">
        <v>99</v>
      </c>
      <c r="G36" s="8" t="s">
        <v>34</v>
      </c>
      <c r="H36" s="8">
        <v>1190</v>
      </c>
      <c r="I36" s="10">
        <v>13497</v>
      </c>
      <c r="J36" s="8" t="e">
        <f>Report54_fact_FOT2</f>
        <v>#NAME?</v>
      </c>
      <c r="K36" s="8" t="e">
        <f>Report54_fact_FOT3</f>
        <v>#NAME?</v>
      </c>
      <c r="L36" s="8" t="e">
        <f>Report54_fact_materials2</f>
        <v>#NAME?</v>
      </c>
      <c r="M36" s="8" t="e">
        <f>Report54_fact_profitability</f>
        <v>#NAME?</v>
      </c>
      <c r="N36" s="8" t="e">
        <f>Report54_fact_ALL2</f>
        <v>#NAME?</v>
      </c>
      <c r="O36" s="8"/>
      <c r="P36" s="25"/>
      <c r="Q36" s="8" t="s">
        <v>64</v>
      </c>
    </row>
    <row r="37" spans="1:17" ht="12" x14ac:dyDescent="0.2">
      <c r="A37" s="17"/>
      <c r="B37" s="3"/>
      <c r="C37" s="3"/>
      <c r="D37" s="11"/>
      <c r="E37" s="11"/>
      <c r="F37" s="11"/>
      <c r="G37" s="11"/>
      <c r="H37" s="11"/>
      <c r="I37" s="12"/>
      <c r="J37" s="13" t="e">
        <f>SUM($J$10:$J$36)</f>
        <v>#NAME?</v>
      </c>
      <c r="K37" s="13" t="e">
        <f>SUM($K$10:$K$36)</f>
        <v>#NAME?</v>
      </c>
      <c r="L37" s="13" t="e">
        <f>SUM($L$10:$L$36)</f>
        <v>#NAME?</v>
      </c>
      <c r="M37" s="13" t="e">
        <f>SUM($M$10:$M$36)</f>
        <v>#NAME?</v>
      </c>
      <c r="N37" s="13" t="e">
        <f>SUM($N$10:$N$36)</f>
        <v>#NAME?</v>
      </c>
      <c r="O37" s="13"/>
      <c r="P37" s="13"/>
      <c r="Q37" s="13"/>
    </row>
    <row r="39" spans="1:17" x14ac:dyDescent="0.2">
      <c r="B39" s="1" t="s">
        <v>19</v>
      </c>
    </row>
    <row r="42" spans="1:17" ht="12.75" x14ac:dyDescent="0.2">
      <c r="B42" s="18"/>
      <c r="C42" s="18"/>
    </row>
    <row r="43" spans="1:17" ht="12.75" x14ac:dyDescent="0.2">
      <c r="B43" s="18" t="s">
        <v>130</v>
      </c>
      <c r="C43" s="18"/>
    </row>
    <row r="44" spans="1:17" ht="12.75" x14ac:dyDescent="0.2">
      <c r="B44" s="4"/>
      <c r="C44" s="4"/>
    </row>
    <row r="45" spans="1:17" x14ac:dyDescent="0.2">
      <c r="B45" s="1" t="s">
        <v>21</v>
      </c>
    </row>
    <row r="47" spans="1:17" x14ac:dyDescent="0.2">
      <c r="C47" s="24"/>
    </row>
  </sheetData>
  <mergeCells count="11">
    <mergeCell ref="Q7:Q8"/>
    <mergeCell ref="G7:G8"/>
    <mergeCell ref="H7:H8"/>
    <mergeCell ref="I7:I8"/>
    <mergeCell ref="J7:N7"/>
    <mergeCell ref="O7:P7"/>
    <mergeCell ref="B7:B8"/>
    <mergeCell ref="C7:C8"/>
    <mergeCell ref="D7:D8"/>
    <mergeCell ref="E7:E8"/>
    <mergeCell ref="F7:F8"/>
  </mergeCells>
  <conditionalFormatting sqref="U11:W11">
    <cfRule type="cellIs" dxfId="2" priority="6" stopIfTrue="1" operator="notEqual">
      <formula>0</formula>
    </cfRule>
  </conditionalFormatting>
  <conditionalFormatting sqref="D4:E6 B10:Q36">
    <cfRule type="expression" dxfId="1" priority="5" stopIfTrue="1">
      <formula>#REF!='TRUE'</formula>
    </cfRule>
  </conditionalFormatting>
  <conditionalFormatting sqref="B37:C37">
    <cfRule type="expression" dxfId="0" priority="2" stopIfTrue="1">
      <formula>#REF!=TRUE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"/>
  <sheetViews>
    <sheetView workbookViewId="0">
      <selection activeCell="A30021" sqref="A30021:S30022"/>
    </sheetView>
  </sheetViews>
  <sheetFormatPr defaultRowHeight="11.25" x14ac:dyDescent="0.2"/>
  <sheetData>
    <row r="5" spans="1:9" x14ac:dyDescent="0.2">
      <c r="A5" s="36" t="s">
        <v>22</v>
      </c>
      <c r="B5" t="e">
        <f>XLR_ERRNAME</f>
        <v>#NAME?</v>
      </c>
    </row>
    <row r="6" spans="1:9" x14ac:dyDescent="0.2">
      <c r="A6" t="s">
        <v>23</v>
      </c>
      <c r="B6" s="37" t="s">
        <v>24</v>
      </c>
      <c r="C6" s="37" t="s">
        <v>25</v>
      </c>
      <c r="D6" s="37" t="s">
        <v>26</v>
      </c>
      <c r="E6" s="37" t="s">
        <v>27</v>
      </c>
      <c r="H6" s="37" t="s">
        <v>25</v>
      </c>
      <c r="I6" s="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Ремонт</vt:lpstr>
      <vt:lpstr>Содержание</vt:lpstr>
      <vt:lpstr>detailRange2</vt:lpstr>
      <vt:lpstr>detailRange3</vt:lpstr>
      <vt:lpstr>Ремонт!Заголовки_для_печати</vt:lpstr>
      <vt:lpstr>Содержание!Заголовки_для_печати</vt:lpstr>
    </vt:vector>
  </TitlesOfParts>
  <Company>AF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2008-09-02T07:56:24Z</cp:lastPrinted>
  <dcterms:created xsi:type="dcterms:W3CDTF">2000-01-15T16:53:55Z</dcterms:created>
  <dcterms:modified xsi:type="dcterms:W3CDTF">2013-02-11T05:59:31Z</dcterms:modified>
</cp:coreProperties>
</file>