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Ремонт!$A$10:$Q$26</definedName>
    <definedName name="detailRange3">Содержание!$A$10:$Q$42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B16" i="3" l="1"/>
  <c r="B17" i="3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N41" i="3"/>
  <c r="M41" i="3"/>
  <c r="L41" i="3"/>
  <c r="K41" i="3"/>
  <c r="J41" i="3"/>
  <c r="N40" i="3"/>
  <c r="M40" i="3"/>
  <c r="L40" i="3"/>
  <c r="K40" i="3"/>
  <c r="J40" i="3"/>
  <c r="N39" i="3"/>
  <c r="M39" i="3"/>
  <c r="L39" i="3"/>
  <c r="K39" i="3"/>
  <c r="J39" i="3"/>
  <c r="N38" i="3"/>
  <c r="M38" i="3"/>
  <c r="L38" i="3"/>
  <c r="K38" i="3"/>
  <c r="J38" i="3"/>
  <c r="N37" i="3"/>
  <c r="M37" i="3"/>
  <c r="L37" i="3"/>
  <c r="K37" i="3"/>
  <c r="J37" i="3"/>
  <c r="N36" i="3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42" i="3" s="1"/>
  <c r="M10" i="3"/>
  <c r="M42" i="3" s="1"/>
  <c r="L10" i="3"/>
  <c r="L42" i="3" s="1"/>
  <c r="K10" i="3"/>
  <c r="K42" i="3" s="1"/>
  <c r="J10" i="3"/>
  <c r="J42" i="3" s="1"/>
  <c r="B10" i="3"/>
  <c r="B11" i="3" s="1"/>
  <c r="B12" i="3" s="1"/>
  <c r="B13" i="3" s="1"/>
  <c r="B14" i="3" s="1"/>
  <c r="B15" i="3" s="1"/>
  <c r="I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26" i="2" s="1"/>
  <c r="M10" i="2"/>
  <c r="M26" i="2" s="1"/>
  <c r="L10" i="2"/>
  <c r="L26" i="2" s="1"/>
  <c r="K10" i="2"/>
  <c r="K26" i="2" s="1"/>
  <c r="J10" i="2"/>
  <c r="J26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5" i="4"/>
  <c r="B5" i="3"/>
  <c r="B5" i="2"/>
  <c r="S3" i="3"/>
  <c r="S2" i="3"/>
  <c r="S3" i="2"/>
  <c r="S2" i="2"/>
  <c r="B6" i="3"/>
  <c r="B4" i="3"/>
  <c r="B29" i="2"/>
  <c r="B6" i="2"/>
  <c r="B4" i="2"/>
</calcChain>
</file>

<file path=xl/sharedStrings.xml><?xml version="1.0" encoding="utf-8"?>
<sst xmlns="http://schemas.openxmlformats.org/spreadsheetml/2006/main" count="240" uniqueCount="110">
  <si>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</si>
  <si>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</si>
  <si>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</si>
  <si>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</si>
  <si>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</si>
  <si>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</si>
  <si>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</si>
  <si>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</si>
  <si>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</si>
  <si>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</si>
  <si>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</si>
  <si>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</si>
  <si>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</si>
  <si>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</si>
  <si>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</si>
  <si>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</si>
  <si>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</si>
  <si>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</si>
  <si>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</si>
  <si>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</si>
  <si>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</si>
  <si>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</si>
  <si>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</si>
  <si>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</si>
  <si>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9 по ул. ВИШНЕВАЯ</t>
  </si>
  <si>
    <t>за период c 01.01.2010 по 31.12.2012</t>
  </si>
  <si>
    <t/>
  </si>
  <si>
    <t>Управляющая компания ООО "УК "Западное" с 01.01.2010</t>
  </si>
  <si>
    <t>кв.41 кровля вокруг тр-да ливневой кан-ции.под№3 над щитовой</t>
  </si>
  <si>
    <t>Смена рулонных кровель из наплавляемых материалов в 1 слой</t>
  </si>
  <si>
    <t>кв.м</t>
  </si>
  <si>
    <t>Обращение в ЖКХ № 7557 от 29.10.09 Выполнено.</t>
  </si>
  <si>
    <t>Устройство отмостки из асфальтобетона</t>
  </si>
  <si>
    <t>Выполнено подрядной организацией ИП Нестеренко Б.А. Акт № 3</t>
  </si>
  <si>
    <t>кв.32,35,41. выполнены кв. № 39,41,44. В других нет необходимости</t>
  </si>
  <si>
    <t>Смена отдельных участков трубопроводов D 20 (отопление)</t>
  </si>
  <si>
    <t>м.</t>
  </si>
  <si>
    <t>Обращение в ЖКХ № 7964,7965,7966 от 11.11.09, выполнено</t>
  </si>
  <si>
    <t>За 12 месяцев</t>
  </si>
  <si>
    <t>Услуги Банков и почты по приему платежей</t>
  </si>
  <si>
    <t>Выполнено</t>
  </si>
  <si>
    <t>Услуги ЕРКЦ по печати, начислению, перерасчетам и доставке квитанций</t>
  </si>
  <si>
    <t>кв.28,38,75,40,15</t>
  </si>
  <si>
    <t>Герметизация швов</t>
  </si>
  <si>
    <t>п.м.</t>
  </si>
  <si>
    <t>Обращение жит. №1885 от 26.08.2011г.Выполнено ИП Дорофеев С.В.</t>
  </si>
  <si>
    <t>кв.45-33, по стояку</t>
  </si>
  <si>
    <t>Заявление № 1492 от 09.11.10. ПЕРЕНОС С ФЕВРАЛЯ,ИЮЛЯ  2011г.</t>
  </si>
  <si>
    <t>подвал ЦО</t>
  </si>
  <si>
    <t>Смена отдельных участков трубопроводов D 50 (отопление)</t>
  </si>
  <si>
    <t>кв.20</t>
  </si>
  <si>
    <t>Смена труб канализации Ф до 100мм</t>
  </si>
  <si>
    <t>Протокол приоритетности, выполнено</t>
  </si>
  <si>
    <t>подвал, применительно смена  руб ЦО ф20,25,40,50мм</t>
  </si>
  <si>
    <t>Обращение жит. № 1318 от 06.09.2012г.Выполнено</t>
  </si>
  <si>
    <t>кв.44,45</t>
  </si>
  <si>
    <t>подвал</t>
  </si>
  <si>
    <t>Дезинсекция помещений</t>
  </si>
  <si>
    <t>Выполнено подрядной организацией ООО "Центр Сфера". Акт № 10</t>
  </si>
  <si>
    <t>1 под., крыльцо, ступени</t>
  </si>
  <si>
    <t>Ремонт штукатурки гладких фасадов</t>
  </si>
  <si>
    <t>ЦО, установка шайб, применительно</t>
  </si>
  <si>
    <t>Смена задвижек D до 100мм</t>
  </si>
  <si>
    <t>шт.</t>
  </si>
  <si>
    <t>запитка</t>
  </si>
  <si>
    <t>Слив и наполнение водой системы отопления без осмотра системы</t>
  </si>
  <si>
    <t>м3</t>
  </si>
  <si>
    <t>подъезд №1+установка ляды</t>
  </si>
  <si>
    <t>ЦО</t>
  </si>
  <si>
    <t>Ремонт задвижки D до 100 мм без снятия с места</t>
  </si>
  <si>
    <t>выпуск</t>
  </si>
  <si>
    <t>Очистка канализационной сети (внутренней)</t>
  </si>
  <si>
    <t>Применительно побелка деревьев</t>
  </si>
  <si>
    <t>Масляная окраска дверей</t>
  </si>
  <si>
    <t>кв.50 Применительно смена крана</t>
  </si>
  <si>
    <t>Установка вентиля D до 32 мм</t>
  </si>
  <si>
    <t>Применительно подвал</t>
  </si>
  <si>
    <t>Выполнено подрядной орг-ей ИП Шубин А.С.</t>
  </si>
  <si>
    <t>подвал,Применительно D57</t>
  </si>
  <si>
    <t>Смена отдельных участков трубопроводов до D100 мм (ГВС)</t>
  </si>
  <si>
    <t>кв.15 подвал</t>
  </si>
  <si>
    <t>кв.33-45 ЦО</t>
  </si>
  <si>
    <t>подвал, применительно ревизия задвижек</t>
  </si>
  <si>
    <t>подъезд 5, применительно заделка проемов фанерой</t>
  </si>
  <si>
    <t>Смена разбитых стекол</t>
  </si>
  <si>
    <t>подвал, применитеольно ревизия и промывка системы ЦО</t>
  </si>
  <si>
    <t>Гидравлические испытания трубопровода Ф до 100мм</t>
  </si>
  <si>
    <t>Прочистка вентканалов</t>
  </si>
  <si>
    <t>Выполнено ООО "Белый Медведь"</t>
  </si>
  <si>
    <t>подвал (кв.36), применительно ревизия и промывка ЦО</t>
  </si>
  <si>
    <t>подвал, парименительно отключение ЦО</t>
  </si>
  <si>
    <t>подъезд 3, применительно у тановка металлических перил</t>
  </si>
  <si>
    <t>Установка перил деревянных</t>
  </si>
  <si>
    <t>техэтаж</t>
  </si>
  <si>
    <t>Ремонт  кирпичной кладки</t>
  </si>
  <si>
    <t>куб.м.</t>
  </si>
  <si>
    <t>кв.9</t>
  </si>
  <si>
    <t>громоотвод, применительно укрепление  громоотвода из полосовой стали</t>
  </si>
  <si>
    <t>Усиление сварных швов</t>
  </si>
  <si>
    <t>подъезд 1, 3, применительно смена ламп</t>
  </si>
  <si>
    <t>подвал, применительно заполнение с промывкой ЦО</t>
  </si>
  <si>
    <t>1этаж (кв.3)</t>
  </si>
  <si>
    <t>Ремонт групповых щитков на лестничных клетках без ремонта автоматов</t>
  </si>
  <si>
    <t>кв.6, смена плавкой вставки</t>
  </si>
  <si>
    <t>Ремонт групповых щитков на лестничных клетках со сменой автоматов</t>
  </si>
  <si>
    <t>ревизия ВРУ</t>
  </si>
  <si>
    <t>подъезд 5, смена ламп</t>
  </si>
  <si>
    <t>ликвидация воздушных пробок</t>
  </si>
  <si>
    <t>Ликвидация воздушных пробок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</si>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</sst>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36"/>
  <sheetViews>
    <sheetView topLeftCell="A7" workbookViewId="0">
      <selection activeCell="B32" sqref="B32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9 по ул. ВИШНЕВАЯ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33.75" x14ac:dyDescent="0.2">
      <c r="B10" s="23">
        <f>B9+1</f>
        <v>1</v>
      </c>
      <c r="C10" s="8">
        <v>2010</v>
      </c>
      <c r="D10" s="8">
        <v>3</v>
      </c>
      <c r="E10" s="9" t="s">
        <v>28</v>
      </c>
      <c r="F10" s="9" t="s">
        <v>29</v>
      </c>
      <c r="G10" s="8" t="s">
        <v>30</v>
      </c>
      <c r="H10" s="8">
        <v>2</v>
      </c>
      <c r="I10" s="10">
        <v>339.08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10</v>
      </c>
      <c r="E11" s="9"/>
      <c r="F11" s="9" t="s">
        <v>32</v>
      </c>
      <c r="G11" s="8" t="s">
        <v>30</v>
      </c>
      <c r="H11" s="8">
        <v>345</v>
      </c>
      <c r="I11" s="10">
        <v>631835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33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45" x14ac:dyDescent="0.2">
      <c r="B12" s="23">
        <f>B11+1</f>
        <v>3</v>
      </c>
      <c r="C12" s="8">
        <v>2010</v>
      </c>
      <c r="D12" s="8">
        <v>11</v>
      </c>
      <c r="E12" s="9" t="s">
        <v>34</v>
      </c>
      <c r="F12" s="9" t="s">
        <v>35</v>
      </c>
      <c r="G12" s="8" t="s">
        <v>36</v>
      </c>
      <c r="H12" s="8">
        <v>4</v>
      </c>
      <c r="I12" s="10">
        <v>2134.0500000000002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37</v>
      </c>
    </row>
    <row r="13" spans="1:26" ht="22.5" x14ac:dyDescent="0.2">
      <c r="B13" s="23">
        <f>B12+1</f>
        <v>4</v>
      </c>
      <c r="C13" s="8">
        <v>2010</v>
      </c>
      <c r="D13" s="8">
        <v>12</v>
      </c>
      <c r="E13" s="9" t="s">
        <v>38</v>
      </c>
      <c r="F13" s="9" t="s">
        <v>39</v>
      </c>
      <c r="G13" s="8" t="s">
        <v>30</v>
      </c>
      <c r="H13" s="8">
        <v>0</v>
      </c>
      <c r="I13" s="10">
        <v>7183.04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40</v>
      </c>
    </row>
    <row r="14" spans="1:26" ht="33.75" x14ac:dyDescent="0.2">
      <c r="B14" s="23">
        <f>B13+1</f>
        <v>5</v>
      </c>
      <c r="C14" s="8">
        <v>2010</v>
      </c>
      <c r="D14" s="8">
        <v>12</v>
      </c>
      <c r="E14" s="9" t="s">
        <v>38</v>
      </c>
      <c r="F14" s="9" t="s">
        <v>41</v>
      </c>
      <c r="G14" s="8" t="s">
        <v>30</v>
      </c>
      <c r="H14" s="8">
        <v>0</v>
      </c>
      <c r="I14" s="10">
        <v>6337.98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40</v>
      </c>
    </row>
    <row r="15" spans="1:26" ht="22.5" x14ac:dyDescent="0.2">
      <c r="B15" s="23">
        <f>B14+1</f>
        <v>6</v>
      </c>
      <c r="C15" s="8">
        <v>2011</v>
      </c>
      <c r="D15" s="8">
        <v>11</v>
      </c>
      <c r="E15" s="9" t="s">
        <v>42</v>
      </c>
      <c r="F15" s="9" t="s">
        <v>43</v>
      </c>
      <c r="G15" s="8" t="s">
        <v>44</v>
      </c>
      <c r="H15" s="8">
        <v>597</v>
      </c>
      <c r="I15" s="10">
        <v>491383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45</v>
      </c>
    </row>
    <row r="16" spans="1:26" ht="22.5" x14ac:dyDescent="0.2">
      <c r="B16" s="23">
        <f>B15+1</f>
        <v>7</v>
      </c>
      <c r="C16" s="8">
        <v>2011</v>
      </c>
      <c r="D16" s="8">
        <v>12</v>
      </c>
      <c r="E16" s="9" t="s">
        <v>46</v>
      </c>
      <c r="F16" s="9" t="s">
        <v>35</v>
      </c>
      <c r="G16" s="8" t="s">
        <v>36</v>
      </c>
      <c r="H16" s="8">
        <v>2</v>
      </c>
      <c r="I16" s="10">
        <v>6525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47</v>
      </c>
    </row>
    <row r="17" spans="1:17" ht="22.5" x14ac:dyDescent="0.2">
      <c r="B17" s="23">
        <f>B16+1</f>
        <v>8</v>
      </c>
      <c r="C17" s="8">
        <v>2011</v>
      </c>
      <c r="D17" s="8">
        <v>12</v>
      </c>
      <c r="E17" s="9" t="s">
        <v>38</v>
      </c>
      <c r="F17" s="9" t="s">
        <v>39</v>
      </c>
      <c r="G17" s="8" t="s">
        <v>30</v>
      </c>
      <c r="H17" s="8">
        <v>0</v>
      </c>
      <c r="I17" s="10">
        <v>7605.57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40</v>
      </c>
    </row>
    <row r="18" spans="1:17" ht="33.75" x14ac:dyDescent="0.2">
      <c r="B18" s="23">
        <f>B17+1</f>
        <v>9</v>
      </c>
      <c r="C18" s="8">
        <v>2011</v>
      </c>
      <c r="D18" s="8">
        <v>12</v>
      </c>
      <c r="E18" s="9" t="s">
        <v>38</v>
      </c>
      <c r="F18" s="9" t="s">
        <v>41</v>
      </c>
      <c r="G18" s="8" t="s">
        <v>30</v>
      </c>
      <c r="H18" s="8">
        <v>0</v>
      </c>
      <c r="I18" s="10">
        <v>7183.04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40</v>
      </c>
    </row>
    <row r="19" spans="1:17" ht="22.5" x14ac:dyDescent="0.2">
      <c r="B19" s="23">
        <f>B18+1</f>
        <v>10</v>
      </c>
      <c r="C19" s="8">
        <v>2012</v>
      </c>
      <c r="D19" s="8">
        <v>1</v>
      </c>
      <c r="E19" s="9" t="s">
        <v>48</v>
      </c>
      <c r="F19" s="9" t="s">
        <v>49</v>
      </c>
      <c r="G19" s="8" t="s">
        <v>36</v>
      </c>
      <c r="H19" s="8">
        <v>6</v>
      </c>
      <c r="I19" s="10">
        <v>2932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40</v>
      </c>
    </row>
    <row r="20" spans="1:17" ht="22.5" x14ac:dyDescent="0.2">
      <c r="B20" s="23">
        <f>B19+1</f>
        <v>11</v>
      </c>
      <c r="C20" s="8">
        <v>2012</v>
      </c>
      <c r="D20" s="8">
        <v>3</v>
      </c>
      <c r="E20" s="9" t="s">
        <v>50</v>
      </c>
      <c r="F20" s="9" t="s">
        <v>51</v>
      </c>
      <c r="G20" s="8" t="s">
        <v>44</v>
      </c>
      <c r="H20" s="8">
        <v>4</v>
      </c>
      <c r="I20" s="10">
        <v>5166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52</v>
      </c>
    </row>
    <row r="21" spans="1:17" ht="33.75" x14ac:dyDescent="0.2">
      <c r="B21" s="23">
        <f>B20+1</f>
        <v>12</v>
      </c>
      <c r="C21" s="8">
        <v>2012</v>
      </c>
      <c r="D21" s="8">
        <v>8</v>
      </c>
      <c r="E21" s="9" t="s">
        <v>53</v>
      </c>
      <c r="F21" s="9" t="s">
        <v>49</v>
      </c>
      <c r="G21" s="8" t="s">
        <v>36</v>
      </c>
      <c r="H21" s="8">
        <v>150.4</v>
      </c>
      <c r="I21" s="10">
        <v>98296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52</v>
      </c>
    </row>
    <row r="22" spans="1:17" ht="22.5" x14ac:dyDescent="0.2">
      <c r="B22" s="23">
        <f>B21+1</f>
        <v>13</v>
      </c>
      <c r="C22" s="8">
        <v>2012</v>
      </c>
      <c r="D22" s="8">
        <v>11</v>
      </c>
      <c r="E22" s="9"/>
      <c r="F22" s="9" t="s">
        <v>43</v>
      </c>
      <c r="G22" s="8" t="s">
        <v>44</v>
      </c>
      <c r="H22" s="8">
        <v>71</v>
      </c>
      <c r="I22" s="10">
        <v>107006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54</v>
      </c>
    </row>
    <row r="23" spans="1:17" ht="22.5" x14ac:dyDescent="0.2">
      <c r="B23" s="23">
        <f>B22+1</f>
        <v>14</v>
      </c>
      <c r="C23" s="8">
        <v>2012</v>
      </c>
      <c r="D23" s="8">
        <v>11</v>
      </c>
      <c r="E23" s="9" t="s">
        <v>55</v>
      </c>
      <c r="F23" s="9" t="s">
        <v>29</v>
      </c>
      <c r="G23" s="8" t="s">
        <v>30</v>
      </c>
      <c r="H23" s="8">
        <v>84.5</v>
      </c>
      <c r="I23" s="10">
        <v>17131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40</v>
      </c>
    </row>
    <row r="24" spans="1:17" ht="22.5" x14ac:dyDescent="0.2">
      <c r="B24" s="23">
        <f>B23+1</f>
        <v>15</v>
      </c>
      <c r="C24" s="8">
        <v>2012</v>
      </c>
      <c r="D24" s="8">
        <v>12</v>
      </c>
      <c r="E24" s="9" t="s">
        <v>38</v>
      </c>
      <c r="F24" s="9" t="s">
        <v>39</v>
      </c>
      <c r="G24" s="8" t="s">
        <v>30</v>
      </c>
      <c r="H24" s="8">
        <v>0</v>
      </c>
      <c r="I24" s="10">
        <v>7605.57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40</v>
      </c>
    </row>
    <row r="25" spans="1:17" ht="33.75" x14ac:dyDescent="0.2">
      <c r="B25" s="23">
        <f>B24+1</f>
        <v>16</v>
      </c>
      <c r="C25" s="8">
        <v>2012</v>
      </c>
      <c r="D25" s="8">
        <v>12</v>
      </c>
      <c r="E25" s="9" t="s">
        <v>38</v>
      </c>
      <c r="F25" s="9" t="s">
        <v>41</v>
      </c>
      <c r="G25" s="8" t="s">
        <v>30</v>
      </c>
      <c r="H25" s="8">
        <v>0</v>
      </c>
      <c r="I25" s="10">
        <v>7183.04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40</v>
      </c>
    </row>
    <row r="26" spans="1:17" ht="12" x14ac:dyDescent="0.2">
      <c r="A26" s="17"/>
      <c r="B26" s="3"/>
      <c r="C26" s="3"/>
      <c r="D26" s="11"/>
      <c r="E26" s="11"/>
      <c r="F26" s="11"/>
      <c r="G26" s="11"/>
      <c r="H26" s="11"/>
      <c r="I26" s="12">
        <f>SUM($I$10:$I$25)</f>
        <v>1405845.37</v>
      </c>
      <c r="J26" s="13" t="e">
        <f>SUM($J$10:$J$25)</f>
        <v>#NAME?</v>
      </c>
      <c r="K26" s="13" t="e">
        <f>SUM($K$10:$K$25)</f>
        <v>#NAME?</v>
      </c>
      <c r="L26" s="13" t="e">
        <f>SUM($L$10:$L$25)</f>
        <v>#NAME?</v>
      </c>
      <c r="M26" s="13" t="e">
        <f>SUM($M$10:$M$25)</f>
        <v>#NAME?</v>
      </c>
      <c r="N26" s="13" t="e">
        <f>SUM($N$10:$N$25)</f>
        <v>#NAME?</v>
      </c>
      <c r="O26" s="13"/>
      <c r="P26" s="13"/>
      <c r="Q26" s="13"/>
    </row>
    <row r="29" spans="1:17" x14ac:dyDescent="0.2">
      <c r="B29" s="1" t="str">
        <f>XLRPARAMS_comment</f>
        <v/>
      </c>
    </row>
    <row r="31" spans="1:17" ht="12.75" x14ac:dyDescent="0.2">
      <c r="B31" s="18"/>
      <c r="C31" s="18"/>
    </row>
    <row r="32" spans="1:17" ht="12.75" x14ac:dyDescent="0.2">
      <c r="B32" s="18" t="s">
        <v>109</v>
      </c>
      <c r="C32" s="18"/>
    </row>
    <row r="33" spans="2:3" ht="12.75" x14ac:dyDescent="0.2">
      <c r="B33" s="4"/>
      <c r="C33" s="4"/>
    </row>
    <row r="34" spans="2:3" x14ac:dyDescent="0.2">
      <c r="B34" s="1" t="s">
        <v>21</v>
      </c>
    </row>
    <row r="36" spans="2:3" x14ac:dyDescent="0.2">
      <c r="C36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6" priority="6" stopIfTrue="1" operator="notEqual">
      <formula>0</formula>
    </cfRule>
  </conditionalFormatting>
  <conditionalFormatting sqref="D4:E6 B10:Q25">
    <cfRule type="expression" dxfId="5" priority="5" stopIfTrue="1">
      <formula>#REF!='TRUE'</formula>
    </cfRule>
  </conditionalFormatting>
  <conditionalFormatting sqref="B26:C26">
    <cfRule type="expression" dxfId="4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52"/>
  <sheetViews>
    <sheetView tabSelected="1" workbookViewId="0">
      <selection activeCell="T37" sqref="T37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9 по ул. ВИШНЕВАЯ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6</v>
      </c>
      <c r="E10" s="9" t="s">
        <v>56</v>
      </c>
      <c r="F10" s="9" t="s">
        <v>57</v>
      </c>
      <c r="G10" s="8" t="s">
        <v>30</v>
      </c>
      <c r="H10" s="8">
        <v>933.2</v>
      </c>
      <c r="I10" s="10">
        <v>2081.04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58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10</v>
      </c>
      <c r="E11" s="9" t="s">
        <v>59</v>
      </c>
      <c r="F11" s="9" t="s">
        <v>60</v>
      </c>
      <c r="G11" s="8" t="s">
        <v>30</v>
      </c>
      <c r="H11" s="8">
        <v>9.9</v>
      </c>
      <c r="I11" s="10">
        <v>2814.01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40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11</v>
      </c>
      <c r="E12" s="9" t="s">
        <v>61</v>
      </c>
      <c r="F12" s="9" t="s">
        <v>62</v>
      </c>
      <c r="G12" s="8" t="s">
        <v>63</v>
      </c>
      <c r="H12" s="8">
        <v>1</v>
      </c>
      <c r="I12" s="10">
        <v>1983.34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40</v>
      </c>
    </row>
    <row r="13" spans="1:26" ht="22.5" x14ac:dyDescent="0.2">
      <c r="B13" s="23">
        <f>B12+1</f>
        <v>4</v>
      </c>
      <c r="C13" s="8">
        <v>2010</v>
      </c>
      <c r="D13" s="8">
        <v>11</v>
      </c>
      <c r="E13" s="9" t="s">
        <v>64</v>
      </c>
      <c r="F13" s="9" t="s">
        <v>65</v>
      </c>
      <c r="G13" s="8" t="s">
        <v>66</v>
      </c>
      <c r="H13" s="8">
        <v>14625</v>
      </c>
      <c r="I13" s="10">
        <v>996.27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40</v>
      </c>
    </row>
    <row r="14" spans="1:26" ht="22.5" x14ac:dyDescent="0.2">
      <c r="B14" s="23">
        <f>B13+1</f>
        <v>5</v>
      </c>
      <c r="C14" s="8">
        <v>2010</v>
      </c>
      <c r="D14" s="8">
        <v>12</v>
      </c>
      <c r="E14" s="9" t="s">
        <v>67</v>
      </c>
      <c r="F14" s="9" t="s">
        <v>29</v>
      </c>
      <c r="G14" s="8" t="s">
        <v>30</v>
      </c>
      <c r="H14" s="8">
        <v>3</v>
      </c>
      <c r="I14" s="10">
        <v>953.86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40</v>
      </c>
    </row>
    <row r="15" spans="1:26" ht="22.5" x14ac:dyDescent="0.2">
      <c r="B15" s="23">
        <f>B14+1</f>
        <v>6</v>
      </c>
      <c r="C15" s="8">
        <v>2010</v>
      </c>
      <c r="D15" s="8">
        <v>12</v>
      </c>
      <c r="E15" s="9" t="s">
        <v>68</v>
      </c>
      <c r="F15" s="9" t="s">
        <v>69</v>
      </c>
      <c r="G15" s="8" t="s">
        <v>63</v>
      </c>
      <c r="H15" s="8">
        <v>4</v>
      </c>
      <c r="I15" s="10">
        <v>2302.29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40</v>
      </c>
    </row>
    <row r="16" spans="1:26" ht="22.5" x14ac:dyDescent="0.2">
      <c r="B16" s="23">
        <f t="shared" ref="B16:B41" si="0">B15+1</f>
        <v>7</v>
      </c>
      <c r="C16" s="8">
        <v>2011</v>
      </c>
      <c r="D16" s="8">
        <v>1</v>
      </c>
      <c r="E16" s="9" t="s">
        <v>70</v>
      </c>
      <c r="F16" s="9" t="s">
        <v>71</v>
      </c>
      <c r="G16" s="8" t="s">
        <v>44</v>
      </c>
      <c r="H16" s="8">
        <v>18</v>
      </c>
      <c r="I16" s="10">
        <v>1042.03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40</v>
      </c>
    </row>
    <row r="17" spans="2:17" ht="22.5" x14ac:dyDescent="0.2">
      <c r="B17" s="23">
        <f t="shared" si="0"/>
        <v>8</v>
      </c>
      <c r="C17" s="8">
        <v>2011</v>
      </c>
      <c r="D17" s="8">
        <v>5</v>
      </c>
      <c r="E17" s="9" t="s">
        <v>72</v>
      </c>
      <c r="F17" s="9" t="s">
        <v>73</v>
      </c>
      <c r="G17" s="8" t="s">
        <v>30</v>
      </c>
      <c r="H17" s="8">
        <v>2</v>
      </c>
      <c r="I17" s="10">
        <v>54.48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40</v>
      </c>
    </row>
    <row r="18" spans="2:17" ht="22.5" x14ac:dyDescent="0.2">
      <c r="B18" s="23">
        <f t="shared" si="0"/>
        <v>9</v>
      </c>
      <c r="C18" s="8">
        <v>2011</v>
      </c>
      <c r="D18" s="8">
        <v>6</v>
      </c>
      <c r="E18" s="9" t="s">
        <v>74</v>
      </c>
      <c r="F18" s="9" t="s">
        <v>75</v>
      </c>
      <c r="G18" s="8" t="s">
        <v>63</v>
      </c>
      <c r="H18" s="8">
        <v>2</v>
      </c>
      <c r="I18" s="10">
        <v>849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40</v>
      </c>
    </row>
    <row r="19" spans="2:17" x14ac:dyDescent="0.2">
      <c r="B19" s="23">
        <f t="shared" si="0"/>
        <v>10</v>
      </c>
      <c r="C19" s="8">
        <v>2011</v>
      </c>
      <c r="D19" s="8">
        <v>8</v>
      </c>
      <c r="E19" s="9" t="s">
        <v>76</v>
      </c>
      <c r="F19" s="9" t="s">
        <v>57</v>
      </c>
      <c r="G19" s="8" t="s">
        <v>30</v>
      </c>
      <c r="H19" s="8">
        <v>933</v>
      </c>
      <c r="I19" s="10">
        <v>4665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77</v>
      </c>
    </row>
    <row r="20" spans="2:17" ht="22.5" x14ac:dyDescent="0.2">
      <c r="B20" s="23">
        <f t="shared" si="0"/>
        <v>11</v>
      </c>
      <c r="C20" s="8">
        <v>2011</v>
      </c>
      <c r="D20" s="8">
        <v>11</v>
      </c>
      <c r="E20" s="9" t="s">
        <v>78</v>
      </c>
      <c r="F20" s="9" t="s">
        <v>79</v>
      </c>
      <c r="G20" s="8" t="s">
        <v>44</v>
      </c>
      <c r="H20" s="8">
        <v>1</v>
      </c>
      <c r="I20" s="10">
        <v>5531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40</v>
      </c>
    </row>
    <row r="21" spans="2:17" ht="22.5" x14ac:dyDescent="0.2">
      <c r="B21" s="23">
        <f t="shared" si="0"/>
        <v>12</v>
      </c>
      <c r="C21" s="8">
        <v>2011</v>
      </c>
      <c r="D21" s="8">
        <v>12</v>
      </c>
      <c r="E21" s="9" t="s">
        <v>80</v>
      </c>
      <c r="F21" s="9" t="s">
        <v>71</v>
      </c>
      <c r="G21" s="8" t="s">
        <v>44</v>
      </c>
      <c r="H21" s="8">
        <v>10</v>
      </c>
      <c r="I21" s="10">
        <v>433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40</v>
      </c>
    </row>
    <row r="22" spans="2:17" ht="22.5" x14ac:dyDescent="0.2">
      <c r="B22" s="23">
        <f t="shared" si="0"/>
        <v>13</v>
      </c>
      <c r="C22" s="8">
        <v>2011</v>
      </c>
      <c r="D22" s="8">
        <v>12</v>
      </c>
      <c r="E22" s="9" t="s">
        <v>81</v>
      </c>
      <c r="F22" s="9" t="s">
        <v>69</v>
      </c>
      <c r="G22" s="8" t="s">
        <v>63</v>
      </c>
      <c r="H22" s="8">
        <v>4</v>
      </c>
      <c r="I22" s="10">
        <v>4046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40</v>
      </c>
    </row>
    <row r="23" spans="2:17" ht="22.5" x14ac:dyDescent="0.2">
      <c r="B23" s="23">
        <f t="shared" si="0"/>
        <v>14</v>
      </c>
      <c r="C23" s="8">
        <v>2012</v>
      </c>
      <c r="D23" s="8">
        <v>1</v>
      </c>
      <c r="E23" s="9" t="s">
        <v>82</v>
      </c>
      <c r="F23" s="9" t="s">
        <v>69</v>
      </c>
      <c r="G23" s="8" t="s">
        <v>63</v>
      </c>
      <c r="H23" s="8">
        <v>2</v>
      </c>
      <c r="I23" s="10">
        <v>1481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40</v>
      </c>
    </row>
    <row r="24" spans="2:17" ht="33.75" x14ac:dyDescent="0.2">
      <c r="B24" s="23">
        <f t="shared" si="0"/>
        <v>15</v>
      </c>
      <c r="C24" s="8">
        <v>2012</v>
      </c>
      <c r="D24" s="8">
        <v>2</v>
      </c>
      <c r="E24" s="9" t="s">
        <v>85</v>
      </c>
      <c r="F24" s="9" t="s">
        <v>86</v>
      </c>
      <c r="G24" s="8" t="s">
        <v>44</v>
      </c>
      <c r="H24" s="8">
        <v>100</v>
      </c>
      <c r="I24" s="10">
        <v>5586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40</v>
      </c>
    </row>
    <row r="25" spans="2:17" ht="33.75" x14ac:dyDescent="0.2">
      <c r="B25" s="23">
        <f t="shared" si="0"/>
        <v>16</v>
      </c>
      <c r="C25" s="8">
        <v>2012</v>
      </c>
      <c r="D25" s="8">
        <v>2</v>
      </c>
      <c r="E25" s="9" t="s">
        <v>83</v>
      </c>
      <c r="F25" s="9" t="s">
        <v>84</v>
      </c>
      <c r="G25" s="8" t="s">
        <v>30</v>
      </c>
      <c r="H25" s="8">
        <v>0.7</v>
      </c>
      <c r="I25" s="10">
        <v>50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40</v>
      </c>
    </row>
    <row r="26" spans="2:17" x14ac:dyDescent="0.2">
      <c r="B26" s="23">
        <f t="shared" si="0"/>
        <v>17</v>
      </c>
      <c r="C26" s="8">
        <v>2012</v>
      </c>
      <c r="D26" s="8">
        <v>2</v>
      </c>
      <c r="E26" s="9"/>
      <c r="F26" s="9" t="s">
        <v>87</v>
      </c>
      <c r="G26" s="8" t="s">
        <v>63</v>
      </c>
      <c r="H26" s="8">
        <v>1</v>
      </c>
      <c r="I26" s="10">
        <v>611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88</v>
      </c>
    </row>
    <row r="27" spans="2:17" ht="22.5" x14ac:dyDescent="0.2">
      <c r="B27" s="23">
        <f t="shared" si="0"/>
        <v>18</v>
      </c>
      <c r="C27" s="8">
        <v>2012</v>
      </c>
      <c r="D27" s="8">
        <v>3</v>
      </c>
      <c r="E27" s="9" t="s">
        <v>56</v>
      </c>
      <c r="F27" s="9" t="s">
        <v>35</v>
      </c>
      <c r="G27" s="8" t="s">
        <v>36</v>
      </c>
      <c r="H27" s="8">
        <v>2</v>
      </c>
      <c r="I27" s="10">
        <v>14335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40</v>
      </c>
    </row>
    <row r="28" spans="2:17" ht="33.75" x14ac:dyDescent="0.2">
      <c r="B28" s="23">
        <f t="shared" si="0"/>
        <v>19</v>
      </c>
      <c r="C28" s="8">
        <v>2012</v>
      </c>
      <c r="D28" s="8">
        <v>3</v>
      </c>
      <c r="E28" s="9" t="s">
        <v>89</v>
      </c>
      <c r="F28" s="9" t="s">
        <v>86</v>
      </c>
      <c r="G28" s="8" t="s">
        <v>44</v>
      </c>
      <c r="H28" s="8">
        <v>20</v>
      </c>
      <c r="I28" s="10">
        <v>9523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40</v>
      </c>
    </row>
    <row r="29" spans="2:17" ht="22.5" x14ac:dyDescent="0.2">
      <c r="B29" s="23">
        <f t="shared" si="0"/>
        <v>20</v>
      </c>
      <c r="C29" s="8">
        <v>2012</v>
      </c>
      <c r="D29" s="8">
        <v>4</v>
      </c>
      <c r="E29" s="9" t="s">
        <v>90</v>
      </c>
      <c r="F29" s="9" t="s">
        <v>69</v>
      </c>
      <c r="G29" s="8" t="s">
        <v>63</v>
      </c>
      <c r="H29" s="8">
        <v>2</v>
      </c>
      <c r="I29" s="10">
        <v>1308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40</v>
      </c>
    </row>
    <row r="30" spans="2:17" ht="45" x14ac:dyDescent="0.2">
      <c r="B30" s="23">
        <f t="shared" si="0"/>
        <v>21</v>
      </c>
      <c r="C30" s="8">
        <v>2012</v>
      </c>
      <c r="D30" s="8">
        <v>4</v>
      </c>
      <c r="E30" s="9" t="s">
        <v>91</v>
      </c>
      <c r="F30" s="9" t="s">
        <v>92</v>
      </c>
      <c r="G30" s="8" t="s">
        <v>44</v>
      </c>
      <c r="H30" s="8">
        <v>5.5</v>
      </c>
      <c r="I30" s="10">
        <v>3132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40</v>
      </c>
    </row>
    <row r="31" spans="2:17" x14ac:dyDescent="0.2">
      <c r="B31" s="23">
        <f t="shared" si="0"/>
        <v>22</v>
      </c>
      <c r="C31" s="8">
        <v>2012</v>
      </c>
      <c r="D31" s="8">
        <v>5</v>
      </c>
      <c r="E31" s="9" t="s">
        <v>93</v>
      </c>
      <c r="F31" s="9" t="s">
        <v>94</v>
      </c>
      <c r="G31" s="8" t="s">
        <v>95</v>
      </c>
      <c r="H31" s="8">
        <v>0.02</v>
      </c>
      <c r="I31" s="10">
        <v>550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40</v>
      </c>
    </row>
    <row r="32" spans="2:17" x14ac:dyDescent="0.2">
      <c r="B32" s="23">
        <f t="shared" si="0"/>
        <v>23</v>
      </c>
      <c r="C32" s="8">
        <v>2012</v>
      </c>
      <c r="D32" s="8">
        <v>7</v>
      </c>
      <c r="E32" s="9" t="s">
        <v>96</v>
      </c>
      <c r="F32" s="9" t="s">
        <v>87</v>
      </c>
      <c r="G32" s="8" t="s">
        <v>63</v>
      </c>
      <c r="H32" s="8">
        <v>2</v>
      </c>
      <c r="I32" s="10">
        <v>2558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88</v>
      </c>
    </row>
    <row r="33" spans="1:17" ht="56.25" x14ac:dyDescent="0.2">
      <c r="B33" s="23">
        <f t="shared" si="0"/>
        <v>24</v>
      </c>
      <c r="C33" s="8">
        <v>2012</v>
      </c>
      <c r="D33" s="8">
        <v>8</v>
      </c>
      <c r="E33" s="9" t="s">
        <v>97</v>
      </c>
      <c r="F33" s="9" t="s">
        <v>98</v>
      </c>
      <c r="G33" s="8" t="s">
        <v>36</v>
      </c>
      <c r="H33" s="8">
        <v>4.7</v>
      </c>
      <c r="I33" s="10">
        <v>2075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40</v>
      </c>
    </row>
    <row r="34" spans="1:17" ht="22.5" x14ac:dyDescent="0.2">
      <c r="B34" s="23">
        <f t="shared" si="0"/>
        <v>25</v>
      </c>
      <c r="C34" s="8">
        <v>2012</v>
      </c>
      <c r="D34" s="8">
        <v>8</v>
      </c>
      <c r="E34" s="9" t="s">
        <v>56</v>
      </c>
      <c r="F34" s="9" t="s">
        <v>86</v>
      </c>
      <c r="G34" s="8" t="s">
        <v>44</v>
      </c>
      <c r="H34" s="8">
        <v>1250</v>
      </c>
      <c r="I34" s="10">
        <v>43464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40</v>
      </c>
    </row>
    <row r="35" spans="1:17" ht="33.75" x14ac:dyDescent="0.2">
      <c r="B35" s="23">
        <f t="shared" si="0"/>
        <v>26</v>
      </c>
      <c r="C35" s="8">
        <v>2012</v>
      </c>
      <c r="D35" s="8">
        <v>9</v>
      </c>
      <c r="E35" s="9" t="s">
        <v>99</v>
      </c>
      <c r="F35" s="9"/>
      <c r="G35" s="8" t="s">
        <v>63</v>
      </c>
      <c r="H35" s="8">
        <v>2</v>
      </c>
      <c r="I35" s="10">
        <v>649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40</v>
      </c>
    </row>
    <row r="36" spans="1:17" ht="33.75" x14ac:dyDescent="0.2">
      <c r="B36" s="23">
        <f t="shared" si="0"/>
        <v>27</v>
      </c>
      <c r="C36" s="8">
        <v>2012</v>
      </c>
      <c r="D36" s="8">
        <v>10</v>
      </c>
      <c r="E36" s="9" t="s">
        <v>100</v>
      </c>
      <c r="F36" s="9" t="s">
        <v>65</v>
      </c>
      <c r="G36" s="8" t="s">
        <v>66</v>
      </c>
      <c r="H36" s="8">
        <v>1250</v>
      </c>
      <c r="I36" s="10">
        <v>14884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40</v>
      </c>
    </row>
    <row r="37" spans="1:17" ht="33.75" x14ac:dyDescent="0.2">
      <c r="B37" s="23">
        <f t="shared" si="0"/>
        <v>28</v>
      </c>
      <c r="C37" s="8">
        <v>2012</v>
      </c>
      <c r="D37" s="8">
        <v>10</v>
      </c>
      <c r="E37" s="9" t="s">
        <v>101</v>
      </c>
      <c r="F37" s="9" t="s">
        <v>102</v>
      </c>
      <c r="G37" s="8" t="s">
        <v>63</v>
      </c>
      <c r="H37" s="8">
        <v>1</v>
      </c>
      <c r="I37" s="10">
        <v>1605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40</v>
      </c>
    </row>
    <row r="38" spans="1:17" ht="33.75" x14ac:dyDescent="0.2">
      <c r="B38" s="23">
        <f t="shared" si="0"/>
        <v>29</v>
      </c>
      <c r="C38" s="8">
        <v>2012</v>
      </c>
      <c r="D38" s="8">
        <v>11</v>
      </c>
      <c r="E38" s="9" t="s">
        <v>103</v>
      </c>
      <c r="F38" s="9" t="s">
        <v>104</v>
      </c>
      <c r="G38" s="8" t="s">
        <v>63</v>
      </c>
      <c r="H38" s="8">
        <v>1</v>
      </c>
      <c r="I38" s="10">
        <v>969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40</v>
      </c>
    </row>
    <row r="39" spans="1:17" ht="33.75" x14ac:dyDescent="0.2">
      <c r="B39" s="23">
        <f t="shared" si="0"/>
        <v>30</v>
      </c>
      <c r="C39" s="8">
        <v>2012</v>
      </c>
      <c r="D39" s="8">
        <v>11</v>
      </c>
      <c r="E39" s="9" t="s">
        <v>105</v>
      </c>
      <c r="F39" s="9" t="s">
        <v>104</v>
      </c>
      <c r="G39" s="8" t="s">
        <v>63</v>
      </c>
      <c r="H39" s="8">
        <v>1</v>
      </c>
      <c r="I39" s="10">
        <v>1842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40</v>
      </c>
    </row>
    <row r="40" spans="1:17" ht="22.5" x14ac:dyDescent="0.2">
      <c r="B40" s="23">
        <f t="shared" si="0"/>
        <v>31</v>
      </c>
      <c r="C40" s="8">
        <v>2012</v>
      </c>
      <c r="D40" s="8">
        <v>11</v>
      </c>
      <c r="E40" s="9" t="s">
        <v>107</v>
      </c>
      <c r="F40" s="9" t="s">
        <v>108</v>
      </c>
      <c r="G40" s="8" t="s">
        <v>63</v>
      </c>
      <c r="H40" s="8">
        <v>15</v>
      </c>
      <c r="I40" s="10">
        <v>1420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40</v>
      </c>
    </row>
    <row r="41" spans="1:17" x14ac:dyDescent="0.2">
      <c r="B41" s="23">
        <f t="shared" si="0"/>
        <v>32</v>
      </c>
      <c r="C41" s="8">
        <v>2012</v>
      </c>
      <c r="D41" s="8">
        <v>11</v>
      </c>
      <c r="E41" s="9" t="s">
        <v>106</v>
      </c>
      <c r="F41" s="9"/>
      <c r="G41" s="8" t="s">
        <v>63</v>
      </c>
      <c r="H41" s="8">
        <v>3</v>
      </c>
      <c r="I41" s="10">
        <v>124</v>
      </c>
      <c r="J41" s="8" t="e">
        <f>Report54_fact_FOT2</f>
        <v>#NAME?</v>
      </c>
      <c r="K41" s="8" t="e">
        <f>Report54_fact_FOT3</f>
        <v>#NAME?</v>
      </c>
      <c r="L41" s="8" t="e">
        <f>Report54_fact_materials2</f>
        <v>#NAME?</v>
      </c>
      <c r="M41" s="8" t="e">
        <f>Report54_fact_profitability</f>
        <v>#NAME?</v>
      </c>
      <c r="N41" s="8" t="e">
        <f>Report54_fact_ALL2</f>
        <v>#NAME?</v>
      </c>
      <c r="O41" s="8"/>
      <c r="P41" s="25"/>
      <c r="Q41" s="8" t="s">
        <v>40</v>
      </c>
    </row>
    <row r="42" spans="1:17" ht="12" x14ac:dyDescent="0.2">
      <c r="A42" s="17"/>
      <c r="B42" s="3"/>
      <c r="C42" s="3"/>
      <c r="D42" s="11"/>
      <c r="E42" s="11"/>
      <c r="F42" s="11"/>
      <c r="G42" s="11"/>
      <c r="H42" s="11"/>
      <c r="I42" s="12"/>
      <c r="J42" s="13" t="e">
        <f>SUM($J$10:$J$41)</f>
        <v>#NAME?</v>
      </c>
      <c r="K42" s="13" t="e">
        <f>SUM($K$10:$K$41)</f>
        <v>#NAME?</v>
      </c>
      <c r="L42" s="13" t="e">
        <f>SUM($L$10:$L$41)</f>
        <v>#NAME?</v>
      </c>
      <c r="M42" s="13" t="e">
        <f>SUM($M$10:$M$41)</f>
        <v>#NAME?</v>
      </c>
      <c r="N42" s="13" t="e">
        <f>SUM($N$10:$N$41)</f>
        <v>#NAME?</v>
      </c>
      <c r="O42" s="13"/>
      <c r="P42" s="13"/>
      <c r="Q42" s="13"/>
    </row>
    <row r="44" spans="1:17" x14ac:dyDescent="0.2">
      <c r="B44" s="1" t="s">
        <v>19</v>
      </c>
    </row>
    <row r="47" spans="1:17" ht="12.75" x14ac:dyDescent="0.2">
      <c r="B47" s="18"/>
      <c r="C47" s="18"/>
    </row>
    <row r="48" spans="1:17" ht="12.75" x14ac:dyDescent="0.2">
      <c r="B48" s="18" t="s">
        <v>109</v>
      </c>
      <c r="C48" s="18"/>
    </row>
    <row r="49" spans="2:3" ht="12.75" x14ac:dyDescent="0.2">
      <c r="B49" s="4"/>
      <c r="C49" s="4"/>
    </row>
    <row r="50" spans="2:3" x14ac:dyDescent="0.2">
      <c r="B50" s="1" t="s">
        <v>21</v>
      </c>
    </row>
    <row r="52" spans="2:3" x14ac:dyDescent="0.2">
      <c r="C52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3" priority="6" stopIfTrue="1" operator="notEqual">
      <formula>0</formula>
    </cfRule>
  </conditionalFormatting>
  <conditionalFormatting sqref="D4:E6 B10:Q41">
    <cfRule type="expression" dxfId="2" priority="5" stopIfTrue="1">
      <formula>#REF!='TRUE'</formula>
    </cfRule>
  </conditionalFormatting>
  <conditionalFormatting sqref="B42:C42">
    <cfRule type="expression" dxfId="1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2013-02-11T07:09:34Z</dcterms:modified>
</cp:coreProperties>
</file>