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Ремонт!$A$10:$Q$27</definedName>
    <definedName name="detailRange3">Содержание!$A$10:$Q$56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55" i="3" l="1"/>
  <c r="M55" i="3"/>
  <c r="L55" i="3"/>
  <c r="K55" i="3"/>
  <c r="J55" i="3"/>
  <c r="N54" i="3"/>
  <c r="M54" i="3"/>
  <c r="L54" i="3"/>
  <c r="K54" i="3"/>
  <c r="J54" i="3"/>
  <c r="N53" i="3"/>
  <c r="M53" i="3"/>
  <c r="L53" i="3"/>
  <c r="K53" i="3"/>
  <c r="J53" i="3"/>
  <c r="N52" i="3"/>
  <c r="M52" i="3"/>
  <c r="L52" i="3"/>
  <c r="K52" i="3"/>
  <c r="J52" i="3"/>
  <c r="N51" i="3"/>
  <c r="M51" i="3"/>
  <c r="L51" i="3"/>
  <c r="K51" i="3"/>
  <c r="J51" i="3"/>
  <c r="N50" i="3"/>
  <c r="M50" i="3"/>
  <c r="L50" i="3"/>
  <c r="K50" i="3"/>
  <c r="J50" i="3"/>
  <c r="N49" i="3"/>
  <c r="M49" i="3"/>
  <c r="L49" i="3"/>
  <c r="K49" i="3"/>
  <c r="J49" i="3"/>
  <c r="N48" i="3"/>
  <c r="M48" i="3"/>
  <c r="L48" i="3"/>
  <c r="K48" i="3"/>
  <c r="J48" i="3"/>
  <c r="N47" i="3"/>
  <c r="M47" i="3"/>
  <c r="L47" i="3"/>
  <c r="K47" i="3"/>
  <c r="J47" i="3"/>
  <c r="N46" i="3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56" i="3" s="1"/>
  <c r="M10" i="3"/>
  <c r="M56" i="3" s="1"/>
  <c r="L10" i="3"/>
  <c r="L56" i="3" s="1"/>
  <c r="K10" i="3"/>
  <c r="K56" i="3" s="1"/>
  <c r="J10" i="3"/>
  <c r="J56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I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7" i="2" s="1"/>
  <c r="M10" i="2"/>
  <c r="M27" i="2" s="1"/>
  <c r="L10" i="2"/>
  <c r="L27" i="2" s="1"/>
  <c r="K10" i="2"/>
  <c r="K27" i="2" s="1"/>
  <c r="J10" i="2"/>
  <c r="J27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5" i="4"/>
  <c r="B5" i="3"/>
  <c r="B5" i="2"/>
  <c r="S3" i="3"/>
  <c r="S2" i="3"/>
  <c r="S3" i="2"/>
  <c r="S2" i="2"/>
  <c r="B6" i="3"/>
  <c r="B4" i="3"/>
  <c r="B30" i="2"/>
  <c r="B6" i="2"/>
  <c r="B4" i="2"/>
</calcChain>
</file>

<file path=xl/sharedStrings.xml><?xml version="1.0" encoding="utf-8"?>
<sst xmlns="http://schemas.openxmlformats.org/spreadsheetml/2006/main" count="299" uniqueCount="133">
  <si>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</si>
  <si>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</si>
  <si>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</si>
  <si>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</si>
  <si>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</si>
  <si>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</si>
  <si>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</si>
  <si>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</si>
  <si>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</si>
  <si>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</si>
  <si>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</si>
  <si>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</si>
  <si>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</si>
  <si>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</si>
  <si>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</si>
  <si>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</si>
  <si>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</si>
  <si>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</si>
  <si>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</si>
  <si>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</si>
  <si>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</si>
  <si>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</si>
  <si>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</si>
  <si>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</si>
  <si>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4/2 по ул. КОМАРОВА</t>
  </si>
  <si>
    <t>за период c 01.04.2010 по 31.12.2012</t>
  </si>
  <si>
    <t/>
  </si>
  <si>
    <t>Управляющая компания ООО "УК "Западное" с 01.04.2010</t>
  </si>
  <si>
    <t>проект на ремонт электроснабжения дома, применительно</t>
  </si>
  <si>
    <t>Элепроводка в камерах кабель или провод</t>
  </si>
  <si>
    <t>п.м.</t>
  </si>
  <si>
    <t>Выполнено подрядной орг-ей ООО "Новый проект". Акт № 8</t>
  </si>
  <si>
    <t>Гидравлические испытания трубопровода Ф до 100мм</t>
  </si>
  <si>
    <t>Выполнено подрядной организацией ООО "ДСК". Акт №1</t>
  </si>
  <si>
    <t>За 9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</si>
  <si>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</si>
  <si>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</si>
  <si>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</si>
  <si>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</si>
  <si>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чердак,Применительно смена кранов D15,20</t>
  </si>
  <si>
    <t>Установка вентиля D 20 мм</t>
  </si>
  <si>
    <t>шт.</t>
  </si>
  <si>
    <t>ком.225</t>
  </si>
  <si>
    <t>Смена отдельных участков трубопроводов D20 мм (ГВС)</t>
  </si>
  <si>
    <t>За 12 месяцев</t>
  </si>
  <si>
    <t>кв.833, Применительно ремонт электропроводки со сменой розеток,выключателя,светильника</t>
  </si>
  <si>
    <t>Электромонтажные работы</t>
  </si>
  <si>
    <t>м.</t>
  </si>
  <si>
    <t>Выполнено ООО "Энергостройкомплекс"</t>
  </si>
  <si>
    <t>кв.833, применительно ремонт квартиры</t>
  </si>
  <si>
    <t>Смена обоев улучшенных</t>
  </si>
  <si>
    <t>парикмахерская</t>
  </si>
  <si>
    <t>кв.830, этаж 9</t>
  </si>
  <si>
    <t>Ремонт подъезда 1 этажного</t>
  </si>
  <si>
    <t>подъезд</t>
  </si>
  <si>
    <t>Обращение жит. № 2653 от 07.11.2011г. Выполнено по суду</t>
  </si>
  <si>
    <t>холл</t>
  </si>
  <si>
    <t>Ремонт цементной стяжки  полов</t>
  </si>
  <si>
    <t>Применительно 1 этаж,холл</t>
  </si>
  <si>
    <t>Протокол приоритетности, выполнено</t>
  </si>
  <si>
    <t>кв.917</t>
  </si>
  <si>
    <t>Смена отдельных участков трубопроводов D 20 (отопление)</t>
  </si>
  <si>
    <t>АДС-05, выполнено</t>
  </si>
  <si>
    <t>подвал</t>
  </si>
  <si>
    <t>Дезинсекция помещений</t>
  </si>
  <si>
    <t>Выполнено подрядной организацией ООО "Центр Сфера". Акт № 10</t>
  </si>
  <si>
    <t>ком. 615, сбросники</t>
  </si>
  <si>
    <t>ввод ЦО</t>
  </si>
  <si>
    <t>подвал, техэтаж</t>
  </si>
  <si>
    <t>Очистка помещения от мусора</t>
  </si>
  <si>
    <t>тн</t>
  </si>
  <si>
    <t>кв.509-516 подвал</t>
  </si>
  <si>
    <t>Очистка канализационной сети (внутренней)</t>
  </si>
  <si>
    <t>Применительно ревизия, разогрев труб</t>
  </si>
  <si>
    <t>Ремонт запорной арматуры без снятия с места D 25 мм ЦО</t>
  </si>
  <si>
    <t>Применительно монтаж труб-да</t>
  </si>
  <si>
    <t>Смена труб канализации Ф до 100мм</t>
  </si>
  <si>
    <t>Ремонт теплообменника</t>
  </si>
  <si>
    <t>вход в лифт, + ревизия кран</t>
  </si>
  <si>
    <t>Ликвидация воздушных пробок</t>
  </si>
  <si>
    <t>кв.306</t>
  </si>
  <si>
    <t>Смена сгонов у трубопроводов D до 20 мм</t>
  </si>
  <si>
    <t>РЭДИ</t>
  </si>
  <si>
    <t>Ремонт дверного блока</t>
  </si>
  <si>
    <t>Применительно работы по замене узла учета электроэнергии</t>
  </si>
  <si>
    <t>Смена электросчетчиков</t>
  </si>
  <si>
    <t>Выполнено ИП Буршит</t>
  </si>
  <si>
    <t>Выполнено подрядной орг-ей ООО "ПАРТЭК"</t>
  </si>
  <si>
    <t>Применительно внутр.сист.ЦО</t>
  </si>
  <si>
    <t>Применительно подвал</t>
  </si>
  <si>
    <t>Выполнено подрядной орг-ей ИП Шубин А,С.</t>
  </si>
  <si>
    <t>кв.829-830</t>
  </si>
  <si>
    <t>Применительно металл. двери</t>
  </si>
  <si>
    <t>+ ремонт окон.перепл.</t>
  </si>
  <si>
    <t>Смена разбитых стекол</t>
  </si>
  <si>
    <t>ком.528,Применительно смена крана</t>
  </si>
  <si>
    <t>Установка вентиля Ф15</t>
  </si>
  <si>
    <t>МОП,остек.,устан.замков</t>
  </si>
  <si>
    <t>Ремонт оконных переплетов</t>
  </si>
  <si>
    <t>ком.408,Применительно D15</t>
  </si>
  <si>
    <t>ком.833 ЦО</t>
  </si>
  <si>
    <t>Установка радиатора (7 секций)</t>
  </si>
  <si>
    <t>ком.826 подвал</t>
  </si>
  <si>
    <t>Фасонные и соединительные изделия из полипропилена для канализации:ревизия диаметром 110мм</t>
  </si>
  <si>
    <t>ком.416</t>
  </si>
  <si>
    <t>кв.726, применительно смена сгонов и кранов ЦО</t>
  </si>
  <si>
    <t>к.815, лестничная клетка</t>
  </si>
  <si>
    <t>техэтаж, применительно регулировка системы ЦО</t>
  </si>
  <si>
    <t>подвал, применительно отключение системы ЦО</t>
  </si>
  <si>
    <t>Ремонт задвижки D до 100 мм без снятия с места</t>
  </si>
  <si>
    <t>подвал.Применительно ремонт</t>
  </si>
  <si>
    <t>Установка УУТЭ</t>
  </si>
  <si>
    <t>Выполнено ООО "Гелиос"</t>
  </si>
  <si>
    <t>Проверка и ремонт теплообменника с гид. Испытаниями</t>
  </si>
  <si>
    <t>холл, применительно промывка полов, стен после окраски</t>
  </si>
  <si>
    <t>подъезд, применительно окраска пожарного щита, ящика, ступеней</t>
  </si>
  <si>
    <t>Масляная окраска металлических поверхностей 1 раз</t>
  </si>
  <si>
    <t>кв.833 (корректировка за декабрь 2011г.)</t>
  </si>
  <si>
    <t>Смена радиаторов (7 секций)</t>
  </si>
  <si>
    <t>рад.</t>
  </si>
  <si>
    <t>подъезд 1, установка замка в электрощитовой</t>
  </si>
  <si>
    <t>Cмена замков накладных</t>
  </si>
  <si>
    <t>кв.914, ревизия ЩО</t>
  </si>
  <si>
    <t>Ремонт групповых щитков на лестничных клетках без ремонта автоматов</t>
  </si>
  <si>
    <t>кв.802, ревизия ВРУ</t>
  </si>
  <si>
    <t>Ремонт групповых щитков на лестничных клетках со сменой автоматов</t>
  </si>
  <si>
    <t>кв.309</t>
  </si>
  <si>
    <t>кв.912</t>
  </si>
  <si>
    <t>заполнение системы ЦО с промывкой</t>
  </si>
  <si>
    <t>подъезды, замеры остекления</t>
  </si>
  <si>
    <t>подъезды</t>
  </si>
  <si>
    <t>подъезд 2, монтаж провода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</si>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</sst>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7"/>
  <sheetViews>
    <sheetView tabSelected="1" workbookViewId="0">
      <selection activeCell="B33" sqref="B3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4/2 по ул. КОМАРОВА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167500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/>
      <c r="F11" s="9" t="s">
        <v>32</v>
      </c>
      <c r="G11" s="8" t="s">
        <v>30</v>
      </c>
      <c r="H11" s="8">
        <v>9.61</v>
      </c>
      <c r="I11" s="10">
        <v>9560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34</v>
      </c>
      <c r="F12" s="9" t="s">
        <v>35</v>
      </c>
      <c r="G12" s="8" t="s">
        <v>36</v>
      </c>
      <c r="H12" s="8">
        <v>0</v>
      </c>
      <c r="I12" s="10">
        <v>6918.31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34</v>
      </c>
      <c r="F13" s="9" t="s">
        <v>38</v>
      </c>
      <c r="G13" s="8" t="s">
        <v>36</v>
      </c>
      <c r="H13" s="8">
        <v>0</v>
      </c>
      <c r="I13" s="10">
        <v>6104.39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 t="s">
        <v>39</v>
      </c>
      <c r="F14" s="9" t="s">
        <v>40</v>
      </c>
      <c r="G14" s="8" t="s">
        <v>41</v>
      </c>
      <c r="H14" s="8">
        <v>10</v>
      </c>
      <c r="I14" s="10">
        <v>7445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ht="22.5" x14ac:dyDescent="0.2">
      <c r="B15" s="23">
        <f>B14+1</f>
        <v>6</v>
      </c>
      <c r="C15" s="8">
        <v>2011</v>
      </c>
      <c r="D15" s="8">
        <v>12</v>
      </c>
      <c r="E15" s="9" t="s">
        <v>42</v>
      </c>
      <c r="F15" s="9" t="s">
        <v>43</v>
      </c>
      <c r="G15" s="8" t="s">
        <v>30</v>
      </c>
      <c r="H15" s="8">
        <v>4</v>
      </c>
      <c r="I15" s="10">
        <v>1641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ht="22.5" x14ac:dyDescent="0.2">
      <c r="B16" s="23">
        <f>B15+1</f>
        <v>7</v>
      </c>
      <c r="C16" s="8">
        <v>2011</v>
      </c>
      <c r="D16" s="8">
        <v>12</v>
      </c>
      <c r="E16" s="9" t="s">
        <v>44</v>
      </c>
      <c r="F16" s="9" t="s">
        <v>35</v>
      </c>
      <c r="G16" s="8" t="s">
        <v>36</v>
      </c>
      <c r="H16" s="8">
        <v>0</v>
      </c>
      <c r="I16" s="10">
        <v>9767.02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1:17" ht="33.75" x14ac:dyDescent="0.2">
      <c r="B17" s="23">
        <f>B16+1</f>
        <v>8</v>
      </c>
      <c r="C17" s="8">
        <v>2011</v>
      </c>
      <c r="D17" s="8">
        <v>12</v>
      </c>
      <c r="E17" s="9" t="s">
        <v>44</v>
      </c>
      <c r="F17" s="9" t="s">
        <v>38</v>
      </c>
      <c r="G17" s="8" t="s">
        <v>36</v>
      </c>
      <c r="H17" s="8">
        <v>0</v>
      </c>
      <c r="I17" s="10">
        <v>9224.41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1:17" ht="56.25" x14ac:dyDescent="0.2">
      <c r="B18" s="23">
        <f>B17+1</f>
        <v>9</v>
      </c>
      <c r="C18" s="8">
        <v>2012</v>
      </c>
      <c r="D18" s="8">
        <v>1</v>
      </c>
      <c r="E18" s="9" t="s">
        <v>45</v>
      </c>
      <c r="F18" s="9" t="s">
        <v>46</v>
      </c>
      <c r="G18" s="8" t="s">
        <v>47</v>
      </c>
      <c r="H18" s="8">
        <v>20</v>
      </c>
      <c r="I18" s="10">
        <v>10497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48</v>
      </c>
    </row>
    <row r="19" spans="1:17" ht="22.5" x14ac:dyDescent="0.2">
      <c r="B19" s="23">
        <f>B18+1</f>
        <v>10</v>
      </c>
      <c r="C19" s="8">
        <v>2012</v>
      </c>
      <c r="D19" s="8">
        <v>1</v>
      </c>
      <c r="E19" s="9" t="s">
        <v>49</v>
      </c>
      <c r="F19" s="9" t="s">
        <v>50</v>
      </c>
      <c r="G19" s="8" t="s">
        <v>36</v>
      </c>
      <c r="H19" s="8">
        <v>58.8</v>
      </c>
      <c r="I19" s="10">
        <v>20449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1:17" ht="22.5" x14ac:dyDescent="0.2">
      <c r="B20" s="23">
        <f>B19+1</f>
        <v>11</v>
      </c>
      <c r="C20" s="8">
        <v>2012</v>
      </c>
      <c r="D20" s="8">
        <v>1</v>
      </c>
      <c r="E20" s="9" t="s">
        <v>51</v>
      </c>
      <c r="F20" s="9" t="s">
        <v>43</v>
      </c>
      <c r="G20" s="8" t="s">
        <v>30</v>
      </c>
      <c r="H20" s="8">
        <v>4</v>
      </c>
      <c r="I20" s="10">
        <v>4056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1:17" ht="22.5" x14ac:dyDescent="0.2">
      <c r="B21" s="23">
        <f>B20+1</f>
        <v>12</v>
      </c>
      <c r="C21" s="8">
        <v>2012</v>
      </c>
      <c r="D21" s="8">
        <v>3</v>
      </c>
      <c r="E21" s="9" t="s">
        <v>52</v>
      </c>
      <c r="F21" s="9" t="s">
        <v>53</v>
      </c>
      <c r="G21" s="8" t="s">
        <v>54</v>
      </c>
      <c r="H21" s="8">
        <v>1</v>
      </c>
      <c r="I21" s="10">
        <v>28638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55</v>
      </c>
    </row>
    <row r="22" spans="1:17" x14ac:dyDescent="0.2">
      <c r="B22" s="23">
        <f>B21+1</f>
        <v>13</v>
      </c>
      <c r="C22" s="8">
        <v>2012</v>
      </c>
      <c r="D22" s="8">
        <v>6</v>
      </c>
      <c r="E22" s="9" t="s">
        <v>56</v>
      </c>
      <c r="F22" s="9" t="s">
        <v>57</v>
      </c>
      <c r="G22" s="8" t="s">
        <v>36</v>
      </c>
      <c r="H22" s="8">
        <v>5.7</v>
      </c>
      <c r="I22" s="10">
        <v>7727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1:17" ht="22.5" x14ac:dyDescent="0.2">
      <c r="B23" s="23">
        <f>B22+1</f>
        <v>14</v>
      </c>
      <c r="C23" s="8">
        <v>2012</v>
      </c>
      <c r="D23" s="8">
        <v>7</v>
      </c>
      <c r="E23" s="9" t="s">
        <v>58</v>
      </c>
      <c r="F23" s="9" t="s">
        <v>53</v>
      </c>
      <c r="G23" s="8" t="s">
        <v>54</v>
      </c>
      <c r="H23" s="8">
        <v>1</v>
      </c>
      <c r="I23" s="10">
        <v>54041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59</v>
      </c>
    </row>
    <row r="24" spans="1:17" ht="22.5" x14ac:dyDescent="0.2">
      <c r="B24" s="23">
        <f>B23+1</f>
        <v>15</v>
      </c>
      <c r="C24" s="8">
        <v>2012</v>
      </c>
      <c r="D24" s="8">
        <v>11</v>
      </c>
      <c r="E24" s="9" t="s">
        <v>60</v>
      </c>
      <c r="F24" s="9" t="s">
        <v>61</v>
      </c>
      <c r="G24" s="8" t="s">
        <v>47</v>
      </c>
      <c r="H24" s="8">
        <v>4</v>
      </c>
      <c r="I24" s="10">
        <v>2549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62</v>
      </c>
    </row>
    <row r="25" spans="1:17" ht="22.5" x14ac:dyDescent="0.2">
      <c r="B25" s="23">
        <f>B24+1</f>
        <v>16</v>
      </c>
      <c r="C25" s="8">
        <v>2012</v>
      </c>
      <c r="D25" s="8">
        <v>12</v>
      </c>
      <c r="E25" s="9" t="s">
        <v>44</v>
      </c>
      <c r="F25" s="9" t="s">
        <v>35</v>
      </c>
      <c r="G25" s="8" t="s">
        <v>36</v>
      </c>
      <c r="H25" s="8">
        <v>0</v>
      </c>
      <c r="I25" s="10">
        <v>9767.02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37</v>
      </c>
    </row>
    <row r="26" spans="1:17" ht="33.75" x14ac:dyDescent="0.2">
      <c r="B26" s="23">
        <f>B25+1</f>
        <v>17</v>
      </c>
      <c r="C26" s="8">
        <v>2012</v>
      </c>
      <c r="D26" s="8">
        <v>12</v>
      </c>
      <c r="E26" s="9" t="s">
        <v>44</v>
      </c>
      <c r="F26" s="9" t="s">
        <v>38</v>
      </c>
      <c r="G26" s="8" t="s">
        <v>36</v>
      </c>
      <c r="H26" s="8">
        <v>0</v>
      </c>
      <c r="I26" s="10">
        <v>9224.41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37</v>
      </c>
    </row>
    <row r="27" spans="1:17" ht="12" x14ac:dyDescent="0.2">
      <c r="A27" s="17"/>
      <c r="B27" s="3"/>
      <c r="C27" s="3"/>
      <c r="D27" s="11"/>
      <c r="E27" s="11"/>
      <c r="F27" s="11"/>
      <c r="G27" s="11"/>
      <c r="H27" s="11"/>
      <c r="I27" s="12">
        <f>SUM($I$10:$I$26)</f>
        <v>365108.56</v>
      </c>
      <c r="J27" s="13" t="e">
        <f>SUM($J$10:$J$26)</f>
        <v>#NAME?</v>
      </c>
      <c r="K27" s="13" t="e">
        <f>SUM($K$10:$K$26)</f>
        <v>#NAME?</v>
      </c>
      <c r="L27" s="13" t="e">
        <f>SUM($L$10:$L$26)</f>
        <v>#NAME?</v>
      </c>
      <c r="M27" s="13" t="e">
        <f>SUM($M$10:$M$26)</f>
        <v>#NAME?</v>
      </c>
      <c r="N27" s="13" t="e">
        <f>SUM($N$10:$N$26)</f>
        <v>#NAME?</v>
      </c>
      <c r="O27" s="13"/>
      <c r="P27" s="13"/>
      <c r="Q27" s="13"/>
    </row>
    <row r="30" spans="1:17" x14ac:dyDescent="0.2">
      <c r="B30" s="1" t="str">
        <f>XLRPARAMS_comment</f>
        <v/>
      </c>
    </row>
    <row r="32" spans="1:17" ht="12.75" x14ac:dyDescent="0.2">
      <c r="B32" s="18"/>
      <c r="C32" s="18"/>
    </row>
    <row r="33" spans="2:3" ht="12.75" x14ac:dyDescent="0.2">
      <c r="B33" s="18" t="s">
        <v>132</v>
      </c>
      <c r="C33" s="18"/>
    </row>
    <row r="34" spans="2:3" ht="12.75" x14ac:dyDescent="0.2">
      <c r="B34" s="4"/>
      <c r="C34" s="4"/>
    </row>
    <row r="35" spans="2:3" x14ac:dyDescent="0.2">
      <c r="B35" s="1" t="s">
        <v>21</v>
      </c>
    </row>
    <row r="37" spans="2:3" x14ac:dyDescent="0.2">
      <c r="C3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6">
    <cfRule type="expression" dxfId="4" priority="5" stopIfTrue="1">
      <formula>#REF!='TRUE'</formula>
    </cfRule>
  </conditionalFormatting>
  <conditionalFormatting sqref="B27:C2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66"/>
  <sheetViews>
    <sheetView topLeftCell="A49" workbookViewId="0">
      <selection activeCell="A7" sqref="A7:IV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4/2 по ул. КОМАРОВА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01.04.2010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01.04.2010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63</v>
      </c>
      <c r="F10" s="9" t="s">
        <v>64</v>
      </c>
      <c r="G10" s="8" t="s">
        <v>36</v>
      </c>
      <c r="H10" s="8">
        <v>710</v>
      </c>
      <c r="I10" s="10">
        <v>1583.3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65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11</v>
      </c>
      <c r="E11" s="9" t="s">
        <v>66</v>
      </c>
      <c r="F11" s="9" t="s">
        <v>40</v>
      </c>
      <c r="G11" s="8" t="s">
        <v>41</v>
      </c>
      <c r="H11" s="8">
        <v>2</v>
      </c>
      <c r="I11" s="10">
        <v>2295.65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37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67</v>
      </c>
      <c r="F12" s="9" t="s">
        <v>32</v>
      </c>
      <c r="G12" s="8" t="s">
        <v>30</v>
      </c>
      <c r="H12" s="8">
        <v>40</v>
      </c>
      <c r="I12" s="10">
        <v>2316.31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x14ac:dyDescent="0.2">
      <c r="B13" s="23">
        <f t="shared" ref="B13:B55" si="0">B12+1</f>
        <v>4</v>
      </c>
      <c r="C13" s="8">
        <v>2011</v>
      </c>
      <c r="D13" s="8">
        <v>1</v>
      </c>
      <c r="E13" s="9" t="s">
        <v>68</v>
      </c>
      <c r="F13" s="9" t="s">
        <v>69</v>
      </c>
      <c r="G13" s="8" t="s">
        <v>70</v>
      </c>
      <c r="H13" s="8">
        <v>16</v>
      </c>
      <c r="I13" s="10">
        <v>5473.15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x14ac:dyDescent="0.2">
      <c r="B14" s="23">
        <f t="shared" si="0"/>
        <v>5</v>
      </c>
      <c r="C14" s="8">
        <v>2011</v>
      </c>
      <c r="D14" s="8">
        <v>2</v>
      </c>
      <c r="E14" s="9"/>
      <c r="F14" s="9" t="s">
        <v>57</v>
      </c>
      <c r="G14" s="8" t="s">
        <v>36</v>
      </c>
      <c r="H14" s="8">
        <v>0.3</v>
      </c>
      <c r="I14" s="10">
        <v>505.67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75</v>
      </c>
      <c r="F15" s="9" t="s">
        <v>76</v>
      </c>
      <c r="G15" s="8" t="s">
        <v>30</v>
      </c>
      <c r="H15" s="8">
        <v>10</v>
      </c>
      <c r="I15" s="10">
        <v>1352.13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x14ac:dyDescent="0.2">
      <c r="B16" s="23">
        <f t="shared" si="0"/>
        <v>7</v>
      </c>
      <c r="C16" s="8">
        <v>2011</v>
      </c>
      <c r="D16" s="8">
        <v>2</v>
      </c>
      <c r="E16" s="9" t="s">
        <v>63</v>
      </c>
      <c r="F16" s="9" t="s">
        <v>77</v>
      </c>
      <c r="G16" s="8" t="s">
        <v>41</v>
      </c>
      <c r="H16" s="8">
        <v>1</v>
      </c>
      <c r="I16" s="10">
        <v>8065.02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78</v>
      </c>
      <c r="F17" s="9" t="s">
        <v>79</v>
      </c>
      <c r="G17" s="8" t="s">
        <v>41</v>
      </c>
      <c r="H17" s="8">
        <v>31</v>
      </c>
      <c r="I17" s="10">
        <v>6120.39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71</v>
      </c>
      <c r="F18" s="9" t="s">
        <v>72</v>
      </c>
      <c r="G18" s="8" t="s">
        <v>30</v>
      </c>
      <c r="H18" s="8">
        <v>23</v>
      </c>
      <c r="I18" s="10">
        <v>1339.83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37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73</v>
      </c>
      <c r="F19" s="9" t="s">
        <v>74</v>
      </c>
      <c r="G19" s="8" t="s">
        <v>41</v>
      </c>
      <c r="H19" s="8">
        <v>12</v>
      </c>
      <c r="I19" s="10">
        <v>6814.03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2:17" ht="22.5" x14ac:dyDescent="0.2">
      <c r="B20" s="23">
        <f t="shared" si="0"/>
        <v>11</v>
      </c>
      <c r="C20" s="8">
        <v>2011</v>
      </c>
      <c r="D20" s="8">
        <v>3</v>
      </c>
      <c r="E20" s="9" t="s">
        <v>80</v>
      </c>
      <c r="F20" s="9" t="s">
        <v>81</v>
      </c>
      <c r="G20" s="8" t="s">
        <v>41</v>
      </c>
      <c r="H20" s="8">
        <v>2</v>
      </c>
      <c r="I20" s="10">
        <v>614.54999999999995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2:17" x14ac:dyDescent="0.2">
      <c r="B21" s="23">
        <f t="shared" si="0"/>
        <v>12</v>
      </c>
      <c r="C21" s="8">
        <v>2011</v>
      </c>
      <c r="D21" s="8">
        <v>3</v>
      </c>
      <c r="E21" s="9" t="s">
        <v>82</v>
      </c>
      <c r="F21" s="9" t="s">
        <v>83</v>
      </c>
      <c r="G21" s="8" t="s">
        <v>41</v>
      </c>
      <c r="H21" s="8">
        <v>2</v>
      </c>
      <c r="I21" s="10">
        <v>1597.73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37</v>
      </c>
    </row>
    <row r="22" spans="2:17" ht="33.75" x14ac:dyDescent="0.2">
      <c r="B22" s="23">
        <f t="shared" si="0"/>
        <v>13</v>
      </c>
      <c r="C22" s="8">
        <v>2011</v>
      </c>
      <c r="D22" s="8">
        <v>5</v>
      </c>
      <c r="E22" s="9" t="s">
        <v>84</v>
      </c>
      <c r="F22" s="9" t="s">
        <v>85</v>
      </c>
      <c r="G22" s="8" t="s">
        <v>41</v>
      </c>
      <c r="H22" s="8">
        <v>1</v>
      </c>
      <c r="I22" s="10">
        <v>22046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86</v>
      </c>
    </row>
    <row r="23" spans="2:17" x14ac:dyDescent="0.2">
      <c r="B23" s="23">
        <f t="shared" si="0"/>
        <v>14</v>
      </c>
      <c r="C23" s="8">
        <v>2011</v>
      </c>
      <c r="D23" s="8">
        <v>6</v>
      </c>
      <c r="E23" s="9" t="s">
        <v>63</v>
      </c>
      <c r="F23" s="9" t="s">
        <v>64</v>
      </c>
      <c r="G23" s="8" t="s">
        <v>36</v>
      </c>
      <c r="H23" s="8">
        <v>664.4</v>
      </c>
      <c r="I23" s="10">
        <v>1561.34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87</v>
      </c>
    </row>
    <row r="24" spans="2:17" ht="22.5" x14ac:dyDescent="0.2">
      <c r="B24" s="23">
        <f t="shared" si="0"/>
        <v>15</v>
      </c>
      <c r="C24" s="8">
        <v>2011</v>
      </c>
      <c r="D24" s="8">
        <v>6</v>
      </c>
      <c r="E24" s="9" t="s">
        <v>88</v>
      </c>
      <c r="F24" s="9" t="s">
        <v>32</v>
      </c>
      <c r="G24" s="8" t="s">
        <v>30</v>
      </c>
      <c r="H24" s="8">
        <v>600</v>
      </c>
      <c r="I24" s="10">
        <v>21882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37</v>
      </c>
    </row>
    <row r="25" spans="2:17" ht="22.5" x14ac:dyDescent="0.2">
      <c r="B25" s="23">
        <f t="shared" si="0"/>
        <v>16</v>
      </c>
      <c r="C25" s="8">
        <v>2011</v>
      </c>
      <c r="D25" s="8">
        <v>6</v>
      </c>
      <c r="E25" s="9" t="s">
        <v>88</v>
      </c>
      <c r="F25" s="9" t="s">
        <v>32</v>
      </c>
      <c r="G25" s="8" t="s">
        <v>30</v>
      </c>
      <c r="H25" s="8">
        <v>600</v>
      </c>
      <c r="I25" s="10">
        <v>19617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37</v>
      </c>
    </row>
    <row r="26" spans="2:17" x14ac:dyDescent="0.2">
      <c r="B26" s="23">
        <f t="shared" si="0"/>
        <v>17</v>
      </c>
      <c r="C26" s="8">
        <v>2011</v>
      </c>
      <c r="D26" s="8">
        <v>7</v>
      </c>
      <c r="E26" s="9" t="s">
        <v>89</v>
      </c>
      <c r="F26" s="9" t="s">
        <v>64</v>
      </c>
      <c r="G26" s="8" t="s">
        <v>36</v>
      </c>
      <c r="H26" s="8">
        <v>664</v>
      </c>
      <c r="I26" s="10">
        <v>3320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90</v>
      </c>
    </row>
    <row r="27" spans="2:17" ht="22.5" x14ac:dyDescent="0.2">
      <c r="B27" s="23">
        <f t="shared" si="0"/>
        <v>18</v>
      </c>
      <c r="C27" s="8">
        <v>2011</v>
      </c>
      <c r="D27" s="8">
        <v>8</v>
      </c>
      <c r="E27" s="9" t="s">
        <v>91</v>
      </c>
      <c r="F27" s="9" t="s">
        <v>76</v>
      </c>
      <c r="G27" s="8" t="s">
        <v>30</v>
      </c>
      <c r="H27" s="8">
        <v>2</v>
      </c>
      <c r="I27" s="10">
        <v>2310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37</v>
      </c>
    </row>
    <row r="28" spans="2:17" ht="22.5" x14ac:dyDescent="0.2">
      <c r="B28" s="23">
        <f t="shared" si="0"/>
        <v>19</v>
      </c>
      <c r="C28" s="8">
        <v>2011</v>
      </c>
      <c r="D28" s="8">
        <v>9</v>
      </c>
      <c r="E28" s="9" t="s">
        <v>92</v>
      </c>
      <c r="F28" s="9" t="s">
        <v>83</v>
      </c>
      <c r="G28" s="8" t="s">
        <v>41</v>
      </c>
      <c r="H28" s="8">
        <v>2</v>
      </c>
      <c r="I28" s="10">
        <v>4998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37</v>
      </c>
    </row>
    <row r="29" spans="2:17" x14ac:dyDescent="0.2">
      <c r="B29" s="23">
        <f t="shared" si="0"/>
        <v>20</v>
      </c>
      <c r="C29" s="8">
        <v>2011</v>
      </c>
      <c r="D29" s="8">
        <v>10</v>
      </c>
      <c r="E29" s="9" t="s">
        <v>93</v>
      </c>
      <c r="F29" s="9" t="s">
        <v>94</v>
      </c>
      <c r="G29" s="8" t="s">
        <v>36</v>
      </c>
      <c r="H29" s="8">
        <v>0.9</v>
      </c>
      <c r="I29" s="10">
        <v>1005.27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37</v>
      </c>
    </row>
    <row r="30" spans="2:17" ht="22.5" x14ac:dyDescent="0.2">
      <c r="B30" s="23">
        <f t="shared" si="0"/>
        <v>21</v>
      </c>
      <c r="C30" s="8">
        <v>2011</v>
      </c>
      <c r="D30" s="8">
        <v>11</v>
      </c>
      <c r="E30" s="9" t="s">
        <v>97</v>
      </c>
      <c r="F30" s="9" t="s">
        <v>98</v>
      </c>
      <c r="G30" s="8" t="s">
        <v>41</v>
      </c>
      <c r="H30" s="8">
        <v>4</v>
      </c>
      <c r="I30" s="10">
        <v>3076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37</v>
      </c>
    </row>
    <row r="31" spans="2:17" ht="22.5" x14ac:dyDescent="0.2">
      <c r="B31" s="23">
        <f t="shared" si="0"/>
        <v>22</v>
      </c>
      <c r="C31" s="8">
        <v>2011</v>
      </c>
      <c r="D31" s="8">
        <v>11</v>
      </c>
      <c r="E31" s="9" t="s">
        <v>99</v>
      </c>
      <c r="F31" s="9" t="s">
        <v>61</v>
      </c>
      <c r="G31" s="8" t="s">
        <v>47</v>
      </c>
      <c r="H31" s="8">
        <v>1.5</v>
      </c>
      <c r="I31" s="10">
        <v>1297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37</v>
      </c>
    </row>
    <row r="32" spans="2:17" ht="22.5" x14ac:dyDescent="0.2">
      <c r="B32" s="23">
        <f t="shared" si="0"/>
        <v>23</v>
      </c>
      <c r="C32" s="8">
        <v>2011</v>
      </c>
      <c r="D32" s="8">
        <v>11</v>
      </c>
      <c r="E32" s="9" t="s">
        <v>95</v>
      </c>
      <c r="F32" s="9" t="s">
        <v>96</v>
      </c>
      <c r="G32" s="8" t="s">
        <v>41</v>
      </c>
      <c r="H32" s="8">
        <v>1</v>
      </c>
      <c r="I32" s="10">
        <v>1914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37</v>
      </c>
    </row>
    <row r="33" spans="2:17" x14ac:dyDescent="0.2">
      <c r="B33" s="23">
        <f t="shared" si="0"/>
        <v>24</v>
      </c>
      <c r="C33" s="8">
        <v>2011</v>
      </c>
      <c r="D33" s="8">
        <v>12</v>
      </c>
      <c r="E33" s="9" t="s">
        <v>100</v>
      </c>
      <c r="F33" s="9" t="s">
        <v>101</v>
      </c>
      <c r="G33" s="8" t="s">
        <v>41</v>
      </c>
      <c r="H33" s="8">
        <v>1</v>
      </c>
      <c r="I33" s="10">
        <v>1615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37</v>
      </c>
    </row>
    <row r="34" spans="2:17" ht="45" x14ac:dyDescent="0.2">
      <c r="B34" s="23">
        <f t="shared" si="0"/>
        <v>25</v>
      </c>
      <c r="C34" s="8">
        <v>2011</v>
      </c>
      <c r="D34" s="8">
        <v>12</v>
      </c>
      <c r="E34" s="9" t="s">
        <v>102</v>
      </c>
      <c r="F34" s="9" t="s">
        <v>103</v>
      </c>
      <c r="G34" s="8" t="s">
        <v>41</v>
      </c>
      <c r="H34" s="8">
        <v>10</v>
      </c>
      <c r="I34" s="10">
        <v>6143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37</v>
      </c>
    </row>
    <row r="35" spans="2:17" ht="22.5" x14ac:dyDescent="0.2">
      <c r="B35" s="23">
        <f t="shared" si="0"/>
        <v>26</v>
      </c>
      <c r="C35" s="8">
        <v>2012</v>
      </c>
      <c r="D35" s="8">
        <v>1</v>
      </c>
      <c r="E35" s="9" t="s">
        <v>104</v>
      </c>
      <c r="F35" s="9" t="s">
        <v>61</v>
      </c>
      <c r="G35" s="8" t="s">
        <v>47</v>
      </c>
      <c r="H35" s="8">
        <v>0.5</v>
      </c>
      <c r="I35" s="10">
        <v>1475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37</v>
      </c>
    </row>
    <row r="36" spans="2:17" ht="33.75" x14ac:dyDescent="0.2">
      <c r="B36" s="23">
        <f t="shared" si="0"/>
        <v>27</v>
      </c>
      <c r="C36" s="8">
        <v>2012</v>
      </c>
      <c r="D36" s="8">
        <v>2</v>
      </c>
      <c r="E36" s="9" t="s">
        <v>105</v>
      </c>
      <c r="F36" s="9" t="s">
        <v>81</v>
      </c>
      <c r="G36" s="8" t="s">
        <v>41</v>
      </c>
      <c r="H36" s="8">
        <v>4</v>
      </c>
      <c r="I36" s="10">
        <v>661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37</v>
      </c>
    </row>
    <row r="37" spans="2:17" x14ac:dyDescent="0.2">
      <c r="B37" s="23">
        <f t="shared" si="0"/>
        <v>28</v>
      </c>
      <c r="C37" s="8">
        <v>2012</v>
      </c>
      <c r="D37" s="8">
        <v>2</v>
      </c>
      <c r="E37" s="9" t="s">
        <v>106</v>
      </c>
      <c r="F37" s="9" t="s">
        <v>94</v>
      </c>
      <c r="G37" s="8" t="s">
        <v>36</v>
      </c>
      <c r="H37" s="8">
        <v>3.8</v>
      </c>
      <c r="I37" s="10">
        <v>1515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37</v>
      </c>
    </row>
    <row r="38" spans="2:17" ht="33.75" x14ac:dyDescent="0.2">
      <c r="B38" s="23">
        <f t="shared" si="0"/>
        <v>29</v>
      </c>
      <c r="C38" s="8">
        <v>2012</v>
      </c>
      <c r="D38" s="8">
        <v>4</v>
      </c>
      <c r="E38" s="9" t="s">
        <v>107</v>
      </c>
      <c r="F38" s="9" t="s">
        <v>32</v>
      </c>
      <c r="G38" s="8" t="s">
        <v>30</v>
      </c>
      <c r="H38" s="8">
        <v>100</v>
      </c>
      <c r="I38" s="10">
        <v>3250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37</v>
      </c>
    </row>
    <row r="39" spans="2:17" ht="22.5" x14ac:dyDescent="0.2">
      <c r="B39" s="23">
        <f t="shared" si="0"/>
        <v>30</v>
      </c>
      <c r="C39" s="8">
        <v>2012</v>
      </c>
      <c r="D39" s="8">
        <v>4</v>
      </c>
      <c r="E39" s="9" t="s">
        <v>108</v>
      </c>
      <c r="F39" s="9" t="s">
        <v>109</v>
      </c>
      <c r="G39" s="8" t="s">
        <v>41</v>
      </c>
      <c r="H39" s="8">
        <v>2</v>
      </c>
      <c r="I39" s="10">
        <v>1232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37</v>
      </c>
    </row>
    <row r="40" spans="2:17" ht="22.5" x14ac:dyDescent="0.2">
      <c r="B40" s="23">
        <f t="shared" si="0"/>
        <v>31</v>
      </c>
      <c r="C40" s="8">
        <v>2012</v>
      </c>
      <c r="D40" s="8">
        <v>4</v>
      </c>
      <c r="E40" s="9" t="s">
        <v>110</v>
      </c>
      <c r="F40" s="9" t="s">
        <v>111</v>
      </c>
      <c r="G40" s="8" t="s">
        <v>41</v>
      </c>
      <c r="H40" s="8">
        <v>1</v>
      </c>
      <c r="I40" s="10">
        <v>3695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112</v>
      </c>
    </row>
    <row r="41" spans="2:17" ht="22.5" x14ac:dyDescent="0.2">
      <c r="B41" s="23">
        <f t="shared" si="0"/>
        <v>32</v>
      </c>
      <c r="C41" s="8">
        <v>2012</v>
      </c>
      <c r="D41" s="8">
        <v>6</v>
      </c>
      <c r="E41" s="9"/>
      <c r="F41" s="9" t="s">
        <v>32</v>
      </c>
      <c r="G41" s="8" t="s">
        <v>30</v>
      </c>
      <c r="H41" s="8">
        <v>917</v>
      </c>
      <c r="I41" s="10">
        <v>30375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37</v>
      </c>
    </row>
    <row r="42" spans="2:17" ht="33.75" x14ac:dyDescent="0.2">
      <c r="B42" s="23">
        <f t="shared" si="0"/>
        <v>33</v>
      </c>
      <c r="C42" s="8">
        <v>2012</v>
      </c>
      <c r="D42" s="8">
        <v>6</v>
      </c>
      <c r="E42" s="9" t="s">
        <v>63</v>
      </c>
      <c r="F42" s="9" t="s">
        <v>113</v>
      </c>
      <c r="G42" s="8" t="s">
        <v>41</v>
      </c>
      <c r="H42" s="8">
        <v>2</v>
      </c>
      <c r="I42" s="10">
        <v>109594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37</v>
      </c>
    </row>
    <row r="43" spans="2:17" ht="33.75" x14ac:dyDescent="0.2">
      <c r="B43" s="23">
        <f t="shared" si="0"/>
        <v>34</v>
      </c>
      <c r="C43" s="8">
        <v>2012</v>
      </c>
      <c r="D43" s="8">
        <v>7</v>
      </c>
      <c r="E43" s="9" t="s">
        <v>114</v>
      </c>
      <c r="F43" s="9" t="s">
        <v>69</v>
      </c>
      <c r="G43" s="8" t="s">
        <v>36</v>
      </c>
      <c r="H43" s="8">
        <v>142</v>
      </c>
      <c r="I43" s="10">
        <v>1040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37</v>
      </c>
    </row>
    <row r="44" spans="2:17" ht="33.75" x14ac:dyDescent="0.2">
      <c r="B44" s="23">
        <f t="shared" si="0"/>
        <v>35</v>
      </c>
      <c r="C44" s="8">
        <v>2012</v>
      </c>
      <c r="D44" s="8">
        <v>8</v>
      </c>
      <c r="E44" s="9" t="s">
        <v>115</v>
      </c>
      <c r="F44" s="9" t="s">
        <v>116</v>
      </c>
      <c r="G44" s="8" t="s">
        <v>36</v>
      </c>
      <c r="H44" s="8">
        <v>7</v>
      </c>
      <c r="I44" s="10">
        <v>325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37</v>
      </c>
    </row>
    <row r="45" spans="2:17" ht="22.5" x14ac:dyDescent="0.2">
      <c r="B45" s="23">
        <f t="shared" si="0"/>
        <v>36</v>
      </c>
      <c r="C45" s="8">
        <v>2012</v>
      </c>
      <c r="D45" s="8">
        <v>9</v>
      </c>
      <c r="E45" s="9" t="s">
        <v>117</v>
      </c>
      <c r="F45" s="9" t="s">
        <v>118</v>
      </c>
      <c r="G45" s="8" t="s">
        <v>119</v>
      </c>
      <c r="H45" s="8">
        <v>1</v>
      </c>
      <c r="I45" s="10">
        <v>1623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37</v>
      </c>
    </row>
    <row r="46" spans="2:17" ht="22.5" x14ac:dyDescent="0.2">
      <c r="B46" s="23">
        <f t="shared" si="0"/>
        <v>37</v>
      </c>
      <c r="C46" s="8">
        <v>2012</v>
      </c>
      <c r="D46" s="8">
        <v>10</v>
      </c>
      <c r="E46" s="9" t="s">
        <v>120</v>
      </c>
      <c r="F46" s="9" t="s">
        <v>121</v>
      </c>
      <c r="G46" s="8" t="s">
        <v>41</v>
      </c>
      <c r="H46" s="8">
        <v>1</v>
      </c>
      <c r="I46" s="10">
        <v>270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37</v>
      </c>
    </row>
    <row r="47" spans="2:17" ht="33.75" x14ac:dyDescent="0.2">
      <c r="B47" s="23">
        <f t="shared" si="0"/>
        <v>38</v>
      </c>
      <c r="C47" s="8">
        <v>2012</v>
      </c>
      <c r="D47" s="8">
        <v>10</v>
      </c>
      <c r="E47" s="9" t="s">
        <v>122</v>
      </c>
      <c r="F47" s="9" t="s">
        <v>123</v>
      </c>
      <c r="G47" s="8" t="s">
        <v>41</v>
      </c>
      <c r="H47" s="8">
        <v>1</v>
      </c>
      <c r="I47" s="10">
        <v>2291</v>
      </c>
      <c r="J47" s="8" t="e">
        <f>Report54_fact_FOT2</f>
        <v>#NAME?</v>
      </c>
      <c r="K47" s="8" t="e">
        <f>Report54_fact_FOT3</f>
        <v>#NAME?</v>
      </c>
      <c r="L47" s="8" t="e">
        <f>Report54_fact_materials2</f>
        <v>#NAME?</v>
      </c>
      <c r="M47" s="8" t="e">
        <f>Report54_fact_profitability</f>
        <v>#NAME?</v>
      </c>
      <c r="N47" s="8" t="e">
        <f>Report54_fact_ALL2</f>
        <v>#NAME?</v>
      </c>
      <c r="O47" s="8"/>
      <c r="P47" s="25"/>
      <c r="Q47" s="8" t="s">
        <v>37</v>
      </c>
    </row>
    <row r="48" spans="2:17" ht="33.75" x14ac:dyDescent="0.2">
      <c r="B48" s="23">
        <f t="shared" si="0"/>
        <v>39</v>
      </c>
      <c r="C48" s="8">
        <v>2012</v>
      </c>
      <c r="D48" s="8">
        <v>10</v>
      </c>
      <c r="E48" s="9" t="s">
        <v>124</v>
      </c>
      <c r="F48" s="9" t="s">
        <v>125</v>
      </c>
      <c r="G48" s="8" t="s">
        <v>41</v>
      </c>
      <c r="H48" s="8">
        <v>1</v>
      </c>
      <c r="I48" s="10">
        <v>1068</v>
      </c>
      <c r="J48" s="8" t="e">
        <f>Report54_fact_FOT2</f>
        <v>#NAME?</v>
      </c>
      <c r="K48" s="8" t="e">
        <f>Report54_fact_FOT3</f>
        <v>#NAME?</v>
      </c>
      <c r="L48" s="8" t="e">
        <f>Report54_fact_materials2</f>
        <v>#NAME?</v>
      </c>
      <c r="M48" s="8" t="e">
        <f>Report54_fact_profitability</f>
        <v>#NAME?</v>
      </c>
      <c r="N48" s="8" t="e">
        <f>Report54_fact_ALL2</f>
        <v>#NAME?</v>
      </c>
      <c r="O48" s="8"/>
      <c r="P48" s="25"/>
      <c r="Q48" s="8" t="s">
        <v>37</v>
      </c>
    </row>
    <row r="49" spans="1:17" ht="33.75" x14ac:dyDescent="0.2">
      <c r="B49" s="23">
        <f t="shared" si="0"/>
        <v>40</v>
      </c>
      <c r="C49" s="8">
        <v>2012</v>
      </c>
      <c r="D49" s="8">
        <v>11</v>
      </c>
      <c r="E49" s="9" t="s">
        <v>126</v>
      </c>
      <c r="F49" s="9" t="s">
        <v>125</v>
      </c>
      <c r="G49" s="8" t="s">
        <v>41</v>
      </c>
      <c r="H49" s="8">
        <v>1</v>
      </c>
      <c r="I49" s="10">
        <v>1115</v>
      </c>
      <c r="J49" s="8" t="e">
        <f>Report54_fact_FOT2</f>
        <v>#NAME?</v>
      </c>
      <c r="K49" s="8" t="e">
        <f>Report54_fact_FOT3</f>
        <v>#NAME?</v>
      </c>
      <c r="L49" s="8" t="e">
        <f>Report54_fact_materials2</f>
        <v>#NAME?</v>
      </c>
      <c r="M49" s="8" t="e">
        <f>Report54_fact_profitability</f>
        <v>#NAME?</v>
      </c>
      <c r="N49" s="8" t="e">
        <f>Report54_fact_ALL2</f>
        <v>#NAME?</v>
      </c>
      <c r="O49" s="8"/>
      <c r="P49" s="25"/>
      <c r="Q49" s="8" t="s">
        <v>37</v>
      </c>
    </row>
    <row r="50" spans="1:17" ht="33.75" x14ac:dyDescent="0.2">
      <c r="B50" s="23">
        <f t="shared" si="0"/>
        <v>41</v>
      </c>
      <c r="C50" s="8">
        <v>2012</v>
      </c>
      <c r="D50" s="8">
        <v>11</v>
      </c>
      <c r="E50" s="9" t="s">
        <v>127</v>
      </c>
      <c r="F50" s="9" t="s">
        <v>125</v>
      </c>
      <c r="G50" s="8" t="s">
        <v>41</v>
      </c>
      <c r="H50" s="8">
        <v>1</v>
      </c>
      <c r="I50" s="10">
        <v>791</v>
      </c>
      <c r="J50" s="8" t="e">
        <f>Report54_fact_FOT2</f>
        <v>#NAME?</v>
      </c>
      <c r="K50" s="8" t="e">
        <f>Report54_fact_FOT3</f>
        <v>#NAME?</v>
      </c>
      <c r="L50" s="8" t="e">
        <f>Report54_fact_materials2</f>
        <v>#NAME?</v>
      </c>
      <c r="M50" s="8" t="e">
        <f>Report54_fact_profitability</f>
        <v>#NAME?</v>
      </c>
      <c r="N50" s="8" t="e">
        <f>Report54_fact_ALL2</f>
        <v>#NAME?</v>
      </c>
      <c r="O50" s="8"/>
      <c r="P50" s="25"/>
      <c r="Q50" s="8" t="s">
        <v>37</v>
      </c>
    </row>
    <row r="51" spans="1:17" ht="22.5" x14ac:dyDescent="0.2">
      <c r="B51" s="23">
        <f t="shared" si="0"/>
        <v>42</v>
      </c>
      <c r="C51" s="8">
        <v>2012</v>
      </c>
      <c r="D51" s="8">
        <v>11</v>
      </c>
      <c r="E51" s="9" t="s">
        <v>129</v>
      </c>
      <c r="F51" s="9"/>
      <c r="G51" s="8" t="s">
        <v>54</v>
      </c>
      <c r="H51" s="8">
        <v>2</v>
      </c>
      <c r="I51" s="10">
        <v>321</v>
      </c>
      <c r="J51" s="8" t="e">
        <f>Report54_fact_FOT2</f>
        <v>#NAME?</v>
      </c>
      <c r="K51" s="8" t="e">
        <f>Report54_fact_FOT3</f>
        <v>#NAME?</v>
      </c>
      <c r="L51" s="8" t="e">
        <f>Report54_fact_materials2</f>
        <v>#NAME?</v>
      </c>
      <c r="M51" s="8" t="e">
        <f>Report54_fact_profitability</f>
        <v>#NAME?</v>
      </c>
      <c r="N51" s="8" t="e">
        <f>Report54_fact_ALL2</f>
        <v>#NAME?</v>
      </c>
      <c r="O51" s="8"/>
      <c r="P51" s="25"/>
      <c r="Q51" s="8" t="s">
        <v>37</v>
      </c>
    </row>
    <row r="52" spans="1:17" x14ac:dyDescent="0.2">
      <c r="B52" s="23">
        <f t="shared" si="0"/>
        <v>43</v>
      </c>
      <c r="C52" s="8">
        <v>2012</v>
      </c>
      <c r="D52" s="8">
        <v>11</v>
      </c>
      <c r="E52" s="9"/>
      <c r="F52" s="9" t="s">
        <v>79</v>
      </c>
      <c r="G52" s="8" t="s">
        <v>41</v>
      </c>
      <c r="H52" s="8">
        <v>40</v>
      </c>
      <c r="I52" s="10">
        <v>4610</v>
      </c>
      <c r="J52" s="8" t="e">
        <f>Report54_fact_FOT2</f>
        <v>#NAME?</v>
      </c>
      <c r="K52" s="8" t="e">
        <f>Report54_fact_FOT3</f>
        <v>#NAME?</v>
      </c>
      <c r="L52" s="8" t="e">
        <f>Report54_fact_materials2</f>
        <v>#NAME?</v>
      </c>
      <c r="M52" s="8" t="e">
        <f>Report54_fact_profitability</f>
        <v>#NAME?</v>
      </c>
      <c r="N52" s="8" t="e">
        <f>Report54_fact_ALL2</f>
        <v>#NAME?</v>
      </c>
      <c r="O52" s="8"/>
      <c r="P52" s="25"/>
      <c r="Q52" s="8" t="s">
        <v>37</v>
      </c>
    </row>
    <row r="53" spans="1:17" ht="22.5" x14ac:dyDescent="0.2">
      <c r="B53" s="23">
        <f t="shared" si="0"/>
        <v>44</v>
      </c>
      <c r="C53" s="8">
        <v>2012</v>
      </c>
      <c r="D53" s="8">
        <v>11</v>
      </c>
      <c r="E53" s="9" t="s">
        <v>128</v>
      </c>
      <c r="F53" s="9" t="s">
        <v>32</v>
      </c>
      <c r="G53" s="8" t="s">
        <v>30</v>
      </c>
      <c r="H53" s="8">
        <v>600</v>
      </c>
      <c r="I53" s="10">
        <v>10518</v>
      </c>
      <c r="J53" s="8" t="e">
        <f>Report54_fact_FOT2</f>
        <v>#NAME?</v>
      </c>
      <c r="K53" s="8" t="e">
        <f>Report54_fact_FOT3</f>
        <v>#NAME?</v>
      </c>
      <c r="L53" s="8" t="e">
        <f>Report54_fact_materials2</f>
        <v>#NAME?</v>
      </c>
      <c r="M53" s="8" t="e">
        <f>Report54_fact_profitability</f>
        <v>#NAME?</v>
      </c>
      <c r="N53" s="8" t="e">
        <f>Report54_fact_ALL2</f>
        <v>#NAME?</v>
      </c>
      <c r="O53" s="8"/>
      <c r="P53" s="25"/>
      <c r="Q53" s="8" t="s">
        <v>37</v>
      </c>
    </row>
    <row r="54" spans="1:17" x14ac:dyDescent="0.2">
      <c r="B54" s="23">
        <f t="shared" si="0"/>
        <v>45</v>
      </c>
      <c r="C54" s="8">
        <v>2012</v>
      </c>
      <c r="D54" s="8">
        <v>12</v>
      </c>
      <c r="E54" s="9" t="s">
        <v>130</v>
      </c>
      <c r="F54" s="9" t="s">
        <v>94</v>
      </c>
      <c r="G54" s="8" t="s">
        <v>36</v>
      </c>
      <c r="H54" s="8">
        <v>19.5</v>
      </c>
      <c r="I54" s="10">
        <v>15018</v>
      </c>
      <c r="J54" s="8" t="e">
        <f>Report54_fact_FOT2</f>
        <v>#NAME?</v>
      </c>
      <c r="K54" s="8" t="e">
        <f>Report54_fact_FOT3</f>
        <v>#NAME?</v>
      </c>
      <c r="L54" s="8" t="e">
        <f>Report54_fact_materials2</f>
        <v>#NAME?</v>
      </c>
      <c r="M54" s="8" t="e">
        <f>Report54_fact_profitability</f>
        <v>#NAME?</v>
      </c>
      <c r="N54" s="8" t="e">
        <f>Report54_fact_ALL2</f>
        <v>#NAME?</v>
      </c>
      <c r="O54" s="8"/>
      <c r="P54" s="25"/>
      <c r="Q54" s="8" t="s">
        <v>37</v>
      </c>
    </row>
    <row r="55" spans="1:17" ht="22.5" x14ac:dyDescent="0.2">
      <c r="B55" s="23">
        <f t="shared" si="0"/>
        <v>46</v>
      </c>
      <c r="C55" s="8">
        <v>2012</v>
      </c>
      <c r="D55" s="8">
        <v>12</v>
      </c>
      <c r="E55" s="9" t="s">
        <v>131</v>
      </c>
      <c r="F55" s="9" t="s">
        <v>46</v>
      </c>
      <c r="G55" s="8" t="s">
        <v>47</v>
      </c>
      <c r="H55" s="8">
        <v>12</v>
      </c>
      <c r="I55" s="10">
        <v>8079</v>
      </c>
      <c r="J55" s="8" t="e">
        <f>Report54_fact_FOT2</f>
        <v>#NAME?</v>
      </c>
      <c r="K55" s="8" t="e">
        <f>Report54_fact_FOT3</f>
        <v>#NAME?</v>
      </c>
      <c r="L55" s="8" t="e">
        <f>Report54_fact_materials2</f>
        <v>#NAME?</v>
      </c>
      <c r="M55" s="8" t="e">
        <f>Report54_fact_profitability</f>
        <v>#NAME?</v>
      </c>
      <c r="N55" s="8" t="e">
        <f>Report54_fact_ALL2</f>
        <v>#NAME?</v>
      </c>
      <c r="O55" s="8"/>
      <c r="P55" s="25"/>
      <c r="Q55" s="8"/>
    </row>
    <row r="56" spans="1:17" ht="12" x14ac:dyDescent="0.2">
      <c r="A56" s="17"/>
      <c r="B56" s="3"/>
      <c r="C56" s="3"/>
      <c r="D56" s="11"/>
      <c r="E56" s="11"/>
      <c r="F56" s="11"/>
      <c r="G56" s="11"/>
      <c r="H56" s="11"/>
      <c r="I56" s="12"/>
      <c r="J56" s="13" t="e">
        <f>SUM($J$10:$J$55)</f>
        <v>#NAME?</v>
      </c>
      <c r="K56" s="13" t="e">
        <f>SUM($K$10:$K$55)</f>
        <v>#NAME?</v>
      </c>
      <c r="L56" s="13" t="e">
        <f>SUM($L$10:$L$55)</f>
        <v>#NAME?</v>
      </c>
      <c r="M56" s="13" t="e">
        <f>SUM($M$10:$M$55)</f>
        <v>#NAME?</v>
      </c>
      <c r="N56" s="13" t="e">
        <f>SUM($N$10:$N$55)</f>
        <v>#NAME?</v>
      </c>
      <c r="O56" s="13"/>
      <c r="P56" s="13"/>
      <c r="Q56" s="13"/>
    </row>
    <row r="58" spans="1:17" x14ac:dyDescent="0.2">
      <c r="B58" s="1" t="s">
        <v>19</v>
      </c>
    </row>
    <row r="61" spans="1:17" ht="12.75" x14ac:dyDescent="0.2">
      <c r="B61" s="18"/>
      <c r="C61" s="18"/>
    </row>
    <row r="62" spans="1:17" ht="12.75" x14ac:dyDescent="0.2">
      <c r="B62" s="18" t="s">
        <v>132</v>
      </c>
      <c r="C62" s="18"/>
    </row>
    <row r="63" spans="1:17" ht="12.75" x14ac:dyDescent="0.2">
      <c r="B63" s="4"/>
      <c r="C63" s="4"/>
    </row>
    <row r="64" spans="1:17" x14ac:dyDescent="0.2">
      <c r="B64" s="1" t="s">
        <v>21</v>
      </c>
    </row>
    <row r="66" spans="3:3" x14ac:dyDescent="0.2">
      <c r="C6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55">
    <cfRule type="expression" dxfId="1" priority="5" stopIfTrue="1">
      <formula>#REF!='TRUE'</formula>
    </cfRule>
  </conditionalFormatting>
  <conditionalFormatting sqref="B56:C56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2013-02-11T09:23:43Z</dcterms:modified>
</cp:coreProperties>
</file>