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20" yWindow="135" windowWidth="12120" windowHeight="9120" activeTab="1"/>
  </bookViews>
  <sheets>
    <sheet name="Ремонт" sheetId="2" r:id="rId1"/>
    <sheet name="Содержание" sheetId="3" r:id="rId2"/>
    <sheet name="XLR_NoRangeSheet" sheetId="4" state="veryHidden" r:id="rId3"/>
  </sheets>
  <definedNames>
    <definedName name="DetailRange">#REF!</definedName>
    <definedName name="detailRange2">Ремонт!$A$10:$Q$36</definedName>
    <definedName name="detailRange3">Содержание!$A$10:$Q$43</definedName>
    <definedName name="XLR_ERRNAMESTR" hidden="1">XLR_NoRangeSheet!$B$5</definedName>
    <definedName name="XLR_VERSION" hidden="1">XLR_NoRangeSheet!$A$5</definedName>
    <definedName name="XLRPARAMS_comment" hidden="1">XLR_NoRangeSheet!$D$6</definedName>
    <definedName name="XLRPARAMS_company" hidden="1">XLR_NoRangeSheet!$E$6</definedName>
    <definedName name="XLRPARAMS_exportPath" hidden="1">XLR_NoRangeSheet!$F$6</definedName>
    <definedName name="XLRPARAMS_exportPath2" hidden="1">XLR_NoRangeSheet!$G$6</definedName>
    <definedName name="XLRPARAMS_period1" hidden="1">XLR_NoRangeSheet!$H$6</definedName>
    <definedName name="XLRPARAMS_period2" hidden="1">XLR_NoRangeSheet!$I$6</definedName>
    <definedName name="XLRPARAMS_title" hidden="1">XLR_NoRangeSheet!$B$6</definedName>
    <definedName name="XLRPARAMS_title2" hidden="1">XLR_NoRangeSheet!$C$6</definedName>
    <definedName name="_xlnm.Print_Titles" localSheetId="0">Ремонт!$7:$8</definedName>
    <definedName name="_xlnm.Print_Titles" localSheetId="1">Содержание!$7:$8</definedName>
  </definedNames>
  <calcPr calcId="144525" fullCalcOnLoad="1"/>
</workbook>
</file>

<file path=xl/calcChain.xml><?xml version="1.0" encoding="utf-8"?>
<calcChain xmlns="http://schemas.openxmlformats.org/spreadsheetml/2006/main">
  <c r="N42" i="3" l="1"/>
  <c r="M42" i="3"/>
  <c r="L42" i="3"/>
  <c r="K42" i="3"/>
  <c r="J42" i="3"/>
  <c r="N41" i="3"/>
  <c r="M41" i="3"/>
  <c r="L41" i="3"/>
  <c r="K41" i="3"/>
  <c r="J41" i="3"/>
  <c r="N40" i="3"/>
  <c r="M40" i="3"/>
  <c r="L40" i="3"/>
  <c r="K40" i="3"/>
  <c r="J40" i="3"/>
  <c r="N39" i="3"/>
  <c r="M39" i="3"/>
  <c r="L39" i="3"/>
  <c r="K39" i="3"/>
  <c r="J39" i="3"/>
  <c r="N38" i="3"/>
  <c r="M38" i="3"/>
  <c r="L38" i="3"/>
  <c r="K38" i="3"/>
  <c r="J38" i="3"/>
  <c r="N37" i="3"/>
  <c r="M37" i="3"/>
  <c r="L37" i="3"/>
  <c r="K37" i="3"/>
  <c r="J37" i="3"/>
  <c r="N36" i="3"/>
  <c r="M36" i="3"/>
  <c r="L36" i="3"/>
  <c r="K36" i="3"/>
  <c r="J36" i="3"/>
  <c r="N35" i="3"/>
  <c r="M35" i="3"/>
  <c r="L35" i="3"/>
  <c r="K35" i="3"/>
  <c r="J35" i="3"/>
  <c r="N34" i="3"/>
  <c r="M34" i="3"/>
  <c r="L34" i="3"/>
  <c r="K34" i="3"/>
  <c r="J34" i="3"/>
  <c r="N33" i="3"/>
  <c r="M33" i="3"/>
  <c r="L33" i="3"/>
  <c r="K33" i="3"/>
  <c r="J33" i="3"/>
  <c r="N32" i="3"/>
  <c r="M32" i="3"/>
  <c r="L32" i="3"/>
  <c r="K32" i="3"/>
  <c r="J32" i="3"/>
  <c r="N31" i="3"/>
  <c r="M31" i="3"/>
  <c r="L31" i="3"/>
  <c r="K31" i="3"/>
  <c r="J31" i="3"/>
  <c r="N30" i="3"/>
  <c r="M30" i="3"/>
  <c r="L30" i="3"/>
  <c r="K30" i="3"/>
  <c r="J30" i="3"/>
  <c r="N29" i="3"/>
  <c r="M29" i="3"/>
  <c r="L29" i="3"/>
  <c r="K29" i="3"/>
  <c r="J29" i="3"/>
  <c r="N28" i="3"/>
  <c r="M28" i="3"/>
  <c r="L28" i="3"/>
  <c r="K28" i="3"/>
  <c r="J28" i="3"/>
  <c r="N27" i="3"/>
  <c r="M27" i="3"/>
  <c r="L27" i="3"/>
  <c r="K27" i="3"/>
  <c r="J27" i="3"/>
  <c r="N26" i="3"/>
  <c r="M26" i="3"/>
  <c r="L26" i="3"/>
  <c r="K26" i="3"/>
  <c r="J26" i="3"/>
  <c r="N25" i="3"/>
  <c r="M25" i="3"/>
  <c r="L25" i="3"/>
  <c r="K25" i="3"/>
  <c r="J25" i="3"/>
  <c r="N24" i="3"/>
  <c r="M24" i="3"/>
  <c r="L24" i="3"/>
  <c r="K24" i="3"/>
  <c r="J24" i="3"/>
  <c r="N23" i="3"/>
  <c r="M23" i="3"/>
  <c r="L23" i="3"/>
  <c r="K23" i="3"/>
  <c r="J23" i="3"/>
  <c r="N22" i="3"/>
  <c r="M22" i="3"/>
  <c r="L22" i="3"/>
  <c r="K22" i="3"/>
  <c r="J22" i="3"/>
  <c r="N21" i="3"/>
  <c r="M21" i="3"/>
  <c r="L21" i="3"/>
  <c r="K21" i="3"/>
  <c r="J21" i="3"/>
  <c r="N20" i="3"/>
  <c r="M20" i="3"/>
  <c r="L20" i="3"/>
  <c r="K20" i="3"/>
  <c r="J20" i="3"/>
  <c r="N19" i="3"/>
  <c r="M19" i="3"/>
  <c r="L19" i="3"/>
  <c r="K19" i="3"/>
  <c r="J19" i="3"/>
  <c r="N18" i="3"/>
  <c r="M18" i="3"/>
  <c r="L18" i="3"/>
  <c r="K18" i="3"/>
  <c r="J18" i="3"/>
  <c r="N17" i="3"/>
  <c r="M17" i="3"/>
  <c r="L17" i="3"/>
  <c r="K17" i="3"/>
  <c r="J17" i="3"/>
  <c r="N16" i="3"/>
  <c r="M16" i="3"/>
  <c r="L16" i="3"/>
  <c r="K16" i="3"/>
  <c r="J16" i="3"/>
  <c r="N15" i="3"/>
  <c r="M15" i="3"/>
  <c r="L15" i="3"/>
  <c r="K15" i="3"/>
  <c r="J15" i="3"/>
  <c r="N14" i="3"/>
  <c r="M14" i="3"/>
  <c r="L14" i="3"/>
  <c r="K14" i="3"/>
  <c r="J14" i="3"/>
  <c r="N13" i="3"/>
  <c r="M13" i="3"/>
  <c r="L13" i="3"/>
  <c r="K13" i="3"/>
  <c r="J13" i="3"/>
  <c r="N12" i="3"/>
  <c r="M12" i="3"/>
  <c r="L12" i="3"/>
  <c r="K12" i="3"/>
  <c r="J12" i="3"/>
  <c r="N11" i="3"/>
  <c r="M11" i="3"/>
  <c r="L11" i="3"/>
  <c r="K11" i="3"/>
  <c r="J11" i="3"/>
  <c r="N10" i="3"/>
  <c r="N43" i="3" s="1"/>
  <c r="M10" i="3"/>
  <c r="M43" i="3" s="1"/>
  <c r="L10" i="3"/>
  <c r="L43" i="3" s="1"/>
  <c r="K10" i="3"/>
  <c r="K43" i="3" s="1"/>
  <c r="J10" i="3"/>
  <c r="J43" i="3" s="1"/>
  <c r="B10" i="3"/>
  <c r="B11" i="3" s="1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41" i="3" s="1"/>
  <c r="B42" i="3" s="1"/>
  <c r="I36" i="2"/>
  <c r="N35" i="2"/>
  <c r="M35" i="2"/>
  <c r="L35" i="2"/>
  <c r="K35" i="2"/>
  <c r="J35" i="2"/>
  <c r="N34" i="2"/>
  <c r="M34" i="2"/>
  <c r="L34" i="2"/>
  <c r="K34" i="2"/>
  <c r="J34" i="2"/>
  <c r="N33" i="2"/>
  <c r="M33" i="2"/>
  <c r="L33" i="2"/>
  <c r="K33" i="2"/>
  <c r="J33" i="2"/>
  <c r="N32" i="2"/>
  <c r="M32" i="2"/>
  <c r="L32" i="2"/>
  <c r="K32" i="2"/>
  <c r="J32" i="2"/>
  <c r="N31" i="2"/>
  <c r="M31" i="2"/>
  <c r="L31" i="2"/>
  <c r="K31" i="2"/>
  <c r="J31" i="2"/>
  <c r="N30" i="2"/>
  <c r="M30" i="2"/>
  <c r="L30" i="2"/>
  <c r="K30" i="2"/>
  <c r="J30" i="2"/>
  <c r="N29" i="2"/>
  <c r="M29" i="2"/>
  <c r="L29" i="2"/>
  <c r="K29" i="2"/>
  <c r="J29" i="2"/>
  <c r="N28" i="2"/>
  <c r="M28" i="2"/>
  <c r="L28" i="2"/>
  <c r="K28" i="2"/>
  <c r="J28" i="2"/>
  <c r="N27" i="2"/>
  <c r="M27" i="2"/>
  <c r="L27" i="2"/>
  <c r="K27" i="2"/>
  <c r="J27" i="2"/>
  <c r="N26" i="2"/>
  <c r="M26" i="2"/>
  <c r="L26" i="2"/>
  <c r="K26" i="2"/>
  <c r="J26" i="2"/>
  <c r="N25" i="2"/>
  <c r="M25" i="2"/>
  <c r="L25" i="2"/>
  <c r="K25" i="2"/>
  <c r="J25" i="2"/>
  <c r="N24" i="2"/>
  <c r="M24" i="2"/>
  <c r="L24" i="2"/>
  <c r="K24" i="2"/>
  <c r="J24" i="2"/>
  <c r="N23" i="2"/>
  <c r="M23" i="2"/>
  <c r="L23" i="2"/>
  <c r="K23" i="2"/>
  <c r="J23" i="2"/>
  <c r="N22" i="2"/>
  <c r="M22" i="2"/>
  <c r="L22" i="2"/>
  <c r="K22" i="2"/>
  <c r="J22" i="2"/>
  <c r="N21" i="2"/>
  <c r="M21" i="2"/>
  <c r="L21" i="2"/>
  <c r="K21" i="2"/>
  <c r="J21" i="2"/>
  <c r="N20" i="2"/>
  <c r="M20" i="2"/>
  <c r="L20" i="2"/>
  <c r="K20" i="2"/>
  <c r="J20" i="2"/>
  <c r="N19" i="2"/>
  <c r="M19" i="2"/>
  <c r="L19" i="2"/>
  <c r="K19" i="2"/>
  <c r="J19" i="2"/>
  <c r="N18" i="2"/>
  <c r="M18" i="2"/>
  <c r="L18" i="2"/>
  <c r="K18" i="2"/>
  <c r="J18" i="2"/>
  <c r="N17" i="2"/>
  <c r="M17" i="2"/>
  <c r="L17" i="2"/>
  <c r="K17" i="2"/>
  <c r="J17" i="2"/>
  <c r="N16" i="2"/>
  <c r="M16" i="2"/>
  <c r="L16" i="2"/>
  <c r="K16" i="2"/>
  <c r="J16" i="2"/>
  <c r="N15" i="2"/>
  <c r="M15" i="2"/>
  <c r="L15" i="2"/>
  <c r="K15" i="2"/>
  <c r="J15" i="2"/>
  <c r="N14" i="2"/>
  <c r="M14" i="2"/>
  <c r="L14" i="2"/>
  <c r="K14" i="2"/>
  <c r="J14" i="2"/>
  <c r="N13" i="2"/>
  <c r="M13" i="2"/>
  <c r="L13" i="2"/>
  <c r="K13" i="2"/>
  <c r="J13" i="2"/>
  <c r="N12" i="2"/>
  <c r="M12" i="2"/>
  <c r="L12" i="2"/>
  <c r="K12" i="2"/>
  <c r="J12" i="2"/>
  <c r="N11" i="2"/>
  <c r="M11" i="2"/>
  <c r="L11" i="2"/>
  <c r="K11" i="2"/>
  <c r="J11" i="2"/>
  <c r="N10" i="2"/>
  <c r="N36" i="2" s="1"/>
  <c r="M10" i="2"/>
  <c r="M36" i="2" s="1"/>
  <c r="L10" i="2"/>
  <c r="L36" i="2" s="1"/>
  <c r="K10" i="2"/>
  <c r="K36" i="2" s="1"/>
  <c r="J10" i="2"/>
  <c r="J36" i="2" s="1"/>
  <c r="B10" i="2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5" i="4"/>
  <c r="B5" i="3"/>
  <c r="B5" i="2"/>
  <c r="S3" i="3"/>
  <c r="S2" i="3"/>
  <c r="S3" i="2"/>
  <c r="S2" i="2"/>
  <c r="B6" i="3"/>
  <c r="B4" i="3"/>
  <c r="B39" i="2"/>
  <c r="B6" i="2"/>
  <c r="B4" i="2"/>
</calcChain>
</file>

<file path=xl/sharedStrings.xml><?xml version="1.0" encoding="utf-8"?>
<sst xmlns="http://schemas.openxmlformats.org/spreadsheetml/2006/main" count="285" uniqueCount="122">
  <si>
    <t>Год</t>
  </si>
  <si>
    <t>Месяц</t>
  </si>
  <si>
    <t>Вид работ</t>
  </si>
  <si>
    <t>Кол-во</t>
  </si>
  <si>
    <t>Ед. изм.</t>
  </si>
  <si>
    <t>Место проведения работ</t>
  </si>
  <si>
    <t>з/пл</t>
  </si>
  <si>
    <t>Материалы с НДС</t>
  </si>
  <si>
    <t>Всего</t>
  </si>
  <si>
    <t>Накладные расходы</t>
  </si>
  <si>
    <t>ИТОГО-ФАКТ</t>
  </si>
  <si>
    <t>Рентабельность</t>
  </si>
  <si>
    <t>Информация о выполненных работах</t>
  </si>
  <si>
    <t>по статье "Ремонт жилья"</t>
  </si>
  <si>
    <t>№ п/п</t>
  </si>
  <si>
    <t>Примечание</t>
  </si>
  <si>
    <t>Номер</t>
  </si>
  <si>
    <t>Дата</t>
  </si>
  <si>
    <t>Акт</t>
  </si>
  <si>
    <t>* в информации не указаны техническое и аварийно-ремонтное обслуживание,  техническое и аварийное обслуживание электрических сетей и  электроэнергия МОП</t>
  </si>
  <si>
    <t>по статье "Содержание жилья"</t>
  </si>
  <si>
    <t>Исполнитель: Яркина Е.Н.</t>
  </si>
  <si>
    <t>4.2, Developer  (build 121-D7)</t>
  </si>
  <si>
    <t>xlrParams</t>
  </si>
  <si>
    <t>на доме № 113 по ул. КАЛИНИНА</t>
  </si>
  <si>
    <t>за период c 01.01.2010 по 31.12.2012</t>
  </si>
  <si>
    <t/>
  </si>
  <si>
    <t>Управляющая компания ООО "УК "Западное" с 01.01.2010</t>
  </si>
  <si>
    <t>За 12 месяцев</t>
  </si>
  <si>
    <t>Услуги Банков и почты по приему платежей</t>
  </si>
  <si>
    <t>кв.м</t>
  </si>
  <si>
    <t>Выполнено</t>
  </si>
  <si>
    <t>Услуги ЕРКЦ по печати, начислению, перерасчетам и доставке квитанций</t>
  </si>
  <si>
    <t>кв.29,30,31,62,61,63,16,46</t>
  </si>
  <si>
    <t>Смена рулонных кровель из наплавляемых материалов в 1 слой</t>
  </si>
  <si>
    <t>Выполнено подрядной орг-ей ООО "Гелиос"</t>
  </si>
  <si>
    <t>подвал Применительно D40</t>
  </si>
  <si>
    <t>Смена отдельных участков трубопроводов D 50 (отопление)</t>
  </si>
  <si>
    <t>м.</t>
  </si>
  <si>
    <t>Выполнено при гидравлич. испытаниях системы ЦО</t>
  </si>
  <si>
    <t>кв. 26,29</t>
  </si>
  <si>
    <t>Смена труб канализации Ф до 100мм</t>
  </si>
  <si>
    <t>п.м.</t>
  </si>
  <si>
    <t>Применительно ступеней</t>
  </si>
  <si>
    <t>Ремонт каменных ступеней</t>
  </si>
  <si>
    <t>шт.</t>
  </si>
  <si>
    <t>Протокол приоритетности. Выполнено план августа</t>
  </si>
  <si>
    <t>подвал, Применительно ХВС</t>
  </si>
  <si>
    <t>Смена отдельных участков трубопроводов D32мм (ГВС)</t>
  </si>
  <si>
    <t>подвал</t>
  </si>
  <si>
    <t>Смена отдельных участков трубопроводов D 32 (отопление)</t>
  </si>
  <si>
    <t>кв.1-13(магазин), Применительно D20,25</t>
  </si>
  <si>
    <t>Смена отдельных участков трубопроводов D 20 (отопление)</t>
  </si>
  <si>
    <t>Применительно контейнерная площадка</t>
  </si>
  <si>
    <t>Устройство детских площадок</t>
  </si>
  <si>
    <t>ВыполненоМУП "Спецавтохозяйство"</t>
  </si>
  <si>
    <t>кв.4,8,12,16 Применительно ХВС</t>
  </si>
  <si>
    <t>Смена отдельных участков трубопроводов D 25 (ГВС)</t>
  </si>
  <si>
    <t>Обращение жит. № 2590 от 31.10.2011г.Выполнено</t>
  </si>
  <si>
    <t>кв.36</t>
  </si>
  <si>
    <t>Прокладка трубопроводов водоснабжения из напорных полиэтиленовых труб 20 мм (ХВС или ГВС)</t>
  </si>
  <si>
    <t>подвал ЦК</t>
  </si>
  <si>
    <t>МОП подъезд 1 этаж 5</t>
  </si>
  <si>
    <t>Ремонт подъезда 1 этажного</t>
  </si>
  <si>
    <t>подъезд</t>
  </si>
  <si>
    <t>подвал, применительно ф50</t>
  </si>
  <si>
    <t>АДС-05, выполнено</t>
  </si>
  <si>
    <t>кв.26</t>
  </si>
  <si>
    <t>подвал, применительно ф50мм</t>
  </si>
  <si>
    <t>подвал, применительно смена труб ЦО ф50,76мм</t>
  </si>
  <si>
    <t>Смена отдельных участков трубопроводов D 80 (отопление)</t>
  </si>
  <si>
    <t>подвал (кв.4), применительно ХВС</t>
  </si>
  <si>
    <t>кв.37, применительно ЦО ф25мм</t>
  </si>
  <si>
    <t>Ремонт задвижки D до 100 мм без снятия с места</t>
  </si>
  <si>
    <t>Валка деревьев в городских условиях: липы, сосны, кедра, тополя - диаметром более 300 мм</t>
  </si>
  <si>
    <t>м3</t>
  </si>
  <si>
    <t>Выполнено подрядной организацией ИП Карасев. Акт № 25</t>
  </si>
  <si>
    <t>Обрезка деревьев</t>
  </si>
  <si>
    <t>придомовая территория</t>
  </si>
  <si>
    <t>Энтомологические работы</t>
  </si>
  <si>
    <t>Выполнено подрядной организацией ФГУЗ "Центр гигиены и эпидемиологии РО". Акт № 2</t>
  </si>
  <si>
    <t>Дезинсекция помещений</t>
  </si>
  <si>
    <t>Выполнено подрядной организацией ООО "Центр Сфера". Акт № 10</t>
  </si>
  <si>
    <t>применительно, ремонт мет. двери</t>
  </si>
  <si>
    <t>Усиление сварных швов</t>
  </si>
  <si>
    <t>применительно, водосточ. трубы</t>
  </si>
  <si>
    <t>Очистка канализационной сети (внутренней)</t>
  </si>
  <si>
    <t>ЦО</t>
  </si>
  <si>
    <t>Гидравлические испытания трубопровода Ф до 100мм</t>
  </si>
  <si>
    <t>выход на кровлю</t>
  </si>
  <si>
    <t>Ремонт дверного блока</t>
  </si>
  <si>
    <t>Очистка помещения от мусора</t>
  </si>
  <si>
    <t>тн</t>
  </si>
  <si>
    <t>подвал, ХВС, применительно</t>
  </si>
  <si>
    <t>подвал, применительно оч. свеса от снега,сосул.</t>
  </si>
  <si>
    <t>Очистка кровли, козырьков, желобов и свесов от мусора</t>
  </si>
  <si>
    <t>подъезд 3 (после зам.тр.)</t>
  </si>
  <si>
    <t>Ремонт штукатурки стен</t>
  </si>
  <si>
    <t>Применительно внутр.сист. ЦО</t>
  </si>
  <si>
    <t>кв.45,Применительно смена кранов</t>
  </si>
  <si>
    <t>Установка вентиля Ф15</t>
  </si>
  <si>
    <t>кв.37,Применительно смена крана,радиат.пробки</t>
  </si>
  <si>
    <t>Установка вентиля D до 32 мм</t>
  </si>
  <si>
    <t>кв.4,8,12,16</t>
  </si>
  <si>
    <t>кровля, применительно очистка от снега</t>
  </si>
  <si>
    <t>подъезд №3</t>
  </si>
  <si>
    <t>Ремонт  кирпичной кладки</t>
  </si>
  <si>
    <t>куб.м.</t>
  </si>
  <si>
    <t>1-2этажи 2-3 подъезды</t>
  </si>
  <si>
    <t>подвал, применительно гидравлические испытания ввода ЦО</t>
  </si>
  <si>
    <t>подъезд 4, применительно установка водосточного колена</t>
  </si>
  <si>
    <t>Установка водосточных воронок (внутренний ливнесток)</t>
  </si>
  <si>
    <t>подъезд 1, смена ламп освещения</t>
  </si>
  <si>
    <t>Электромонтажные работы</t>
  </si>
  <si>
    <t>подъезд 4, смена ламп</t>
  </si>
  <si>
    <t>подъезд 3, 1 этаж, смена ламп</t>
  </si>
  <si>
    <t>подъезды, смена ламп</t>
  </si>
  <si>
    <t>заполнение системы ЦО с промывкой</t>
  </si>
  <si>
    <t>подвал, установка сбросников</t>
  </si>
  <si>
    <t>кв.37,  смена ламп</t>
  </si>
  <si>
    <t>очистка от снега и сосулек</t>
  </si>
  <si>
    <t>Директор ООО "УК "Западное"_________________________________О.А.Давыдов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</si>
</sst>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NumberFormat="1" applyFont="1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Fill="1" applyBorder="1"/>
    <xf numFmtId="0" fontId="1" fillId="0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3" fontId="3" fillId="0" borderId="0" xfId="0" applyNumberFormat="1" applyFont="1" applyBorder="1" applyAlignment="1">
      <alignment horizontal="left" vertical="center"/>
    </xf>
    <xf numFmtId="4" fontId="6" fillId="0" borderId="0" xfId="0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right" vertical="center"/>
    </xf>
    <xf numFmtId="0" fontId="1" fillId="0" borderId="0" xfId="0" applyFont="1" applyBorder="1"/>
    <xf numFmtId="0" fontId="4" fillId="0" borderId="0" xfId="0" applyFont="1" applyAlignment="1"/>
    <xf numFmtId="0" fontId="6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right" vertical="center" wrapText="1"/>
    </xf>
    <xf numFmtId="14" fontId="1" fillId="0" borderId="0" xfId="0" applyNumberFormat="1" applyFont="1" applyAlignment="1">
      <alignment horizontal="left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6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0" borderId="0" xfId="0" quotePrefix="1"/>
    <xf numFmtId="49" fontId="0" fillId="0" borderId="0" xfId="0" applyNumberFormat="1"/>
  </cellXfs>
  <cellStyles count="1">
    <cellStyle name="Обычный" xfId="0" builtinId="0"/>
  </cellStyles>
  <dxfs count="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D46"/>
  <sheetViews>
    <sheetView topLeftCell="A22" workbookViewId="0">
      <selection activeCell="B42" sqref="B42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13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113 по ул. КАЛИНИНА</v>
      </c>
      <c r="C4" s="2"/>
      <c r="D4" s="3"/>
      <c r="E4" s="3"/>
      <c r="F4" s="4"/>
    </row>
    <row r="5" spans="1:26" ht="18.75" x14ac:dyDescent="0.3">
      <c r="B5" s="2" t="str">
        <f>XLRPARAMS_period1</f>
        <v>за период c 01.01.2010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01.01.2010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2010</v>
      </c>
      <c r="D10" s="8">
        <v>12</v>
      </c>
      <c r="E10" s="9" t="s">
        <v>28</v>
      </c>
      <c r="F10" s="9" t="s">
        <v>29</v>
      </c>
      <c r="G10" s="8" t="s">
        <v>30</v>
      </c>
      <c r="H10" s="8">
        <v>0</v>
      </c>
      <c r="I10" s="10">
        <v>4755.6400000000003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31</v>
      </c>
    </row>
    <row r="11" spans="1:26" s="17" customFormat="1" ht="33.75" x14ac:dyDescent="0.2">
      <c r="A11" s="1"/>
      <c r="B11" s="23">
        <f>B10+1</f>
        <v>2</v>
      </c>
      <c r="C11" s="8">
        <v>2010</v>
      </c>
      <c r="D11" s="8">
        <v>12</v>
      </c>
      <c r="E11" s="9" t="s">
        <v>28</v>
      </c>
      <c r="F11" s="9" t="s">
        <v>32</v>
      </c>
      <c r="G11" s="8" t="s">
        <v>30</v>
      </c>
      <c r="H11" s="8">
        <v>0</v>
      </c>
      <c r="I11" s="10">
        <v>4161.1899999999996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31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22.5" x14ac:dyDescent="0.2">
      <c r="B12" s="23">
        <f>B11+1</f>
        <v>3</v>
      </c>
      <c r="C12" s="8">
        <v>2011</v>
      </c>
      <c r="D12" s="8">
        <v>5</v>
      </c>
      <c r="E12" s="9" t="s">
        <v>33</v>
      </c>
      <c r="F12" s="9" t="s">
        <v>34</v>
      </c>
      <c r="G12" s="8" t="s">
        <v>30</v>
      </c>
      <c r="H12" s="8">
        <v>500</v>
      </c>
      <c r="I12" s="10">
        <v>205766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35</v>
      </c>
    </row>
    <row r="13" spans="1:26" ht="22.5" x14ac:dyDescent="0.2">
      <c r="B13" s="23">
        <f>B12+1</f>
        <v>4</v>
      </c>
      <c r="C13" s="8">
        <v>2011</v>
      </c>
      <c r="D13" s="8">
        <v>6</v>
      </c>
      <c r="E13" s="9" t="s">
        <v>36</v>
      </c>
      <c r="F13" s="9" t="s">
        <v>37</v>
      </c>
      <c r="G13" s="8" t="s">
        <v>38</v>
      </c>
      <c r="H13" s="8">
        <v>4</v>
      </c>
      <c r="I13" s="10">
        <v>1333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39</v>
      </c>
    </row>
    <row r="14" spans="1:26" ht="22.5" x14ac:dyDescent="0.2">
      <c r="B14" s="23">
        <f>B13+1</f>
        <v>5</v>
      </c>
      <c r="C14" s="8">
        <v>2011</v>
      </c>
      <c r="D14" s="8">
        <v>7</v>
      </c>
      <c r="E14" s="9" t="s">
        <v>40</v>
      </c>
      <c r="F14" s="9" t="s">
        <v>41</v>
      </c>
      <c r="G14" s="8" t="s">
        <v>42</v>
      </c>
      <c r="H14" s="8">
        <v>2.75</v>
      </c>
      <c r="I14" s="10">
        <v>3311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31</v>
      </c>
    </row>
    <row r="15" spans="1:26" ht="22.5" x14ac:dyDescent="0.2">
      <c r="B15" s="23">
        <f>B14+1</f>
        <v>6</v>
      </c>
      <c r="C15" s="8">
        <v>2011</v>
      </c>
      <c r="D15" s="8">
        <v>9</v>
      </c>
      <c r="E15" s="9" t="s">
        <v>43</v>
      </c>
      <c r="F15" s="9" t="s">
        <v>44</v>
      </c>
      <c r="G15" s="8" t="s">
        <v>45</v>
      </c>
      <c r="H15" s="8">
        <v>15.8</v>
      </c>
      <c r="I15" s="10">
        <v>24048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46</v>
      </c>
    </row>
    <row r="16" spans="1:26" ht="22.5" x14ac:dyDescent="0.2">
      <c r="B16" s="23">
        <f>B15+1</f>
        <v>7</v>
      </c>
      <c r="C16" s="8">
        <v>2011</v>
      </c>
      <c r="D16" s="8">
        <v>9</v>
      </c>
      <c r="E16" s="9" t="s">
        <v>47</v>
      </c>
      <c r="F16" s="9" t="s">
        <v>48</v>
      </c>
      <c r="G16" s="8" t="s">
        <v>42</v>
      </c>
      <c r="H16" s="8">
        <v>7</v>
      </c>
      <c r="I16" s="10">
        <v>3311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31</v>
      </c>
    </row>
    <row r="17" spans="2:17" ht="22.5" x14ac:dyDescent="0.2">
      <c r="B17" s="23">
        <f>B16+1</f>
        <v>8</v>
      </c>
      <c r="C17" s="8">
        <v>2011</v>
      </c>
      <c r="D17" s="8">
        <v>11</v>
      </c>
      <c r="E17" s="9" t="s">
        <v>49</v>
      </c>
      <c r="F17" s="9" t="s">
        <v>50</v>
      </c>
      <c r="G17" s="8" t="s">
        <v>38</v>
      </c>
      <c r="H17" s="8">
        <v>9.4</v>
      </c>
      <c r="I17" s="10">
        <v>3298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31</v>
      </c>
    </row>
    <row r="18" spans="2:17" ht="22.5" x14ac:dyDescent="0.2">
      <c r="B18" s="23">
        <f>B17+1</f>
        <v>9</v>
      </c>
      <c r="C18" s="8">
        <v>2011</v>
      </c>
      <c r="D18" s="8">
        <v>11</v>
      </c>
      <c r="E18" s="9" t="s">
        <v>51</v>
      </c>
      <c r="F18" s="9" t="s">
        <v>52</v>
      </c>
      <c r="G18" s="8" t="s">
        <v>38</v>
      </c>
      <c r="H18" s="8">
        <v>18</v>
      </c>
      <c r="I18" s="10">
        <v>4044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31</v>
      </c>
    </row>
    <row r="19" spans="2:17" ht="22.5" x14ac:dyDescent="0.2">
      <c r="B19" s="23">
        <f>B18+1</f>
        <v>10</v>
      </c>
      <c r="C19" s="8">
        <v>2011</v>
      </c>
      <c r="D19" s="8">
        <v>11</v>
      </c>
      <c r="E19" s="9" t="s">
        <v>53</v>
      </c>
      <c r="F19" s="9" t="s">
        <v>54</v>
      </c>
      <c r="G19" s="8" t="s">
        <v>45</v>
      </c>
      <c r="H19" s="8">
        <v>1</v>
      </c>
      <c r="I19" s="10">
        <v>7734.32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55</v>
      </c>
    </row>
    <row r="20" spans="2:17" ht="22.5" x14ac:dyDescent="0.2">
      <c r="B20" s="23">
        <f>B19+1</f>
        <v>11</v>
      </c>
      <c r="C20" s="8">
        <v>2011</v>
      </c>
      <c r="D20" s="8">
        <v>12</v>
      </c>
      <c r="E20" s="9" t="s">
        <v>56</v>
      </c>
      <c r="F20" s="9" t="s">
        <v>57</v>
      </c>
      <c r="G20" s="8" t="s">
        <v>42</v>
      </c>
      <c r="H20" s="8">
        <v>3</v>
      </c>
      <c r="I20" s="10">
        <v>2594</v>
      </c>
      <c r="J20" s="8" t="e">
        <f>Report54_fact_FOT2</f>
        <v>#NAME?</v>
      </c>
      <c r="K20" s="8" t="e">
        <f>Report54_fact_FOT3</f>
        <v>#NAME?</v>
      </c>
      <c r="L20" s="8" t="e">
        <f>Report54_fact_materials2</f>
        <v>#NAME?</v>
      </c>
      <c r="M20" s="8" t="e">
        <f>Report54_fact_profitability</f>
        <v>#NAME?</v>
      </c>
      <c r="N20" s="8" t="e">
        <f>Report54_fact_ALL2</f>
        <v>#NAME?</v>
      </c>
      <c r="O20" s="8"/>
      <c r="P20" s="25"/>
      <c r="Q20" s="8" t="s">
        <v>58</v>
      </c>
    </row>
    <row r="21" spans="2:17" ht="22.5" x14ac:dyDescent="0.2">
      <c r="B21" s="23">
        <f>B20+1</f>
        <v>12</v>
      </c>
      <c r="C21" s="8">
        <v>2011</v>
      </c>
      <c r="D21" s="8">
        <v>12</v>
      </c>
      <c r="E21" s="9" t="s">
        <v>28</v>
      </c>
      <c r="F21" s="9" t="s">
        <v>29</v>
      </c>
      <c r="G21" s="8" t="s">
        <v>30</v>
      </c>
      <c r="H21" s="8">
        <v>0</v>
      </c>
      <c r="I21" s="10">
        <v>5350.1</v>
      </c>
      <c r="J21" s="8" t="e">
        <f>Report54_fact_FOT2</f>
        <v>#NAME?</v>
      </c>
      <c r="K21" s="8" t="e">
        <f>Report54_fact_FOT3</f>
        <v>#NAME?</v>
      </c>
      <c r="L21" s="8" t="e">
        <f>Report54_fact_materials2</f>
        <v>#NAME?</v>
      </c>
      <c r="M21" s="8" t="e">
        <f>Report54_fact_profitability</f>
        <v>#NAME?</v>
      </c>
      <c r="N21" s="8" t="e">
        <f>Report54_fact_ALL2</f>
        <v>#NAME?</v>
      </c>
      <c r="O21" s="8"/>
      <c r="P21" s="25"/>
      <c r="Q21" s="8" t="s">
        <v>31</v>
      </c>
    </row>
    <row r="22" spans="2:17" ht="33.75" x14ac:dyDescent="0.2">
      <c r="B22" s="23">
        <f>B21+1</f>
        <v>13</v>
      </c>
      <c r="C22" s="8">
        <v>2011</v>
      </c>
      <c r="D22" s="8">
        <v>12</v>
      </c>
      <c r="E22" s="9" t="s">
        <v>28</v>
      </c>
      <c r="F22" s="9" t="s">
        <v>32</v>
      </c>
      <c r="G22" s="8" t="s">
        <v>30</v>
      </c>
      <c r="H22" s="8">
        <v>0</v>
      </c>
      <c r="I22" s="10">
        <v>5052.87</v>
      </c>
      <c r="J22" s="8" t="e">
        <f>Report54_fact_FOT2</f>
        <v>#NAME?</v>
      </c>
      <c r="K22" s="8" t="e">
        <f>Report54_fact_FOT3</f>
        <v>#NAME?</v>
      </c>
      <c r="L22" s="8" t="e">
        <f>Report54_fact_materials2</f>
        <v>#NAME?</v>
      </c>
      <c r="M22" s="8" t="e">
        <f>Report54_fact_profitability</f>
        <v>#NAME?</v>
      </c>
      <c r="N22" s="8" t="e">
        <f>Report54_fact_ALL2</f>
        <v>#NAME?</v>
      </c>
      <c r="O22" s="8"/>
      <c r="P22" s="25"/>
      <c r="Q22" s="8" t="s">
        <v>31</v>
      </c>
    </row>
    <row r="23" spans="2:17" ht="45" x14ac:dyDescent="0.2">
      <c r="B23" s="23">
        <f>B22+1</f>
        <v>14</v>
      </c>
      <c r="C23" s="8">
        <v>2012</v>
      </c>
      <c r="D23" s="8">
        <v>1</v>
      </c>
      <c r="E23" s="9" t="s">
        <v>59</v>
      </c>
      <c r="F23" s="9" t="s">
        <v>60</v>
      </c>
      <c r="G23" s="8" t="s">
        <v>42</v>
      </c>
      <c r="H23" s="8">
        <v>8</v>
      </c>
      <c r="I23" s="10">
        <v>3828</v>
      </c>
      <c r="J23" s="8" t="e">
        <f>Report54_fact_FOT2</f>
        <v>#NAME?</v>
      </c>
      <c r="K23" s="8" t="e">
        <f>Report54_fact_FOT3</f>
        <v>#NAME?</v>
      </c>
      <c r="L23" s="8" t="e">
        <f>Report54_fact_materials2</f>
        <v>#NAME?</v>
      </c>
      <c r="M23" s="8" t="e">
        <f>Report54_fact_profitability</f>
        <v>#NAME?</v>
      </c>
      <c r="N23" s="8" t="e">
        <f>Report54_fact_ALL2</f>
        <v>#NAME?</v>
      </c>
      <c r="O23" s="8"/>
      <c r="P23" s="25"/>
      <c r="Q23" s="8" t="s">
        <v>31</v>
      </c>
    </row>
    <row r="24" spans="2:17" ht="22.5" x14ac:dyDescent="0.2">
      <c r="B24" s="23">
        <f>B23+1</f>
        <v>15</v>
      </c>
      <c r="C24" s="8">
        <v>2012</v>
      </c>
      <c r="D24" s="8">
        <v>2</v>
      </c>
      <c r="E24" s="9" t="s">
        <v>61</v>
      </c>
      <c r="F24" s="9" t="s">
        <v>41</v>
      </c>
      <c r="G24" s="8" t="s">
        <v>42</v>
      </c>
      <c r="H24" s="8">
        <v>4.5</v>
      </c>
      <c r="I24" s="10">
        <v>1644</v>
      </c>
      <c r="J24" s="8" t="e">
        <f>Report54_fact_FOT2</f>
        <v>#NAME?</v>
      </c>
      <c r="K24" s="8" t="e">
        <f>Report54_fact_FOT3</f>
        <v>#NAME?</v>
      </c>
      <c r="L24" s="8" t="e">
        <f>Report54_fact_materials2</f>
        <v>#NAME?</v>
      </c>
      <c r="M24" s="8" t="e">
        <f>Report54_fact_profitability</f>
        <v>#NAME?</v>
      </c>
      <c r="N24" s="8" t="e">
        <f>Report54_fact_ALL2</f>
        <v>#NAME?</v>
      </c>
      <c r="O24" s="8"/>
      <c r="P24" s="25"/>
      <c r="Q24" s="8" t="s">
        <v>31</v>
      </c>
    </row>
    <row r="25" spans="2:17" ht="22.5" x14ac:dyDescent="0.2">
      <c r="B25" s="23">
        <f>B24+1</f>
        <v>16</v>
      </c>
      <c r="C25" s="8">
        <v>2012</v>
      </c>
      <c r="D25" s="8">
        <v>3</v>
      </c>
      <c r="E25" s="9" t="s">
        <v>62</v>
      </c>
      <c r="F25" s="9" t="s">
        <v>63</v>
      </c>
      <c r="G25" s="8" t="s">
        <v>64</v>
      </c>
      <c r="H25" s="8">
        <v>1</v>
      </c>
      <c r="I25" s="10">
        <v>15478</v>
      </c>
      <c r="J25" s="8" t="e">
        <f>Report54_fact_FOT2</f>
        <v>#NAME?</v>
      </c>
      <c r="K25" s="8" t="e">
        <f>Report54_fact_FOT3</f>
        <v>#NAME?</v>
      </c>
      <c r="L25" s="8" t="e">
        <f>Report54_fact_materials2</f>
        <v>#NAME?</v>
      </c>
      <c r="M25" s="8" t="e">
        <f>Report54_fact_profitability</f>
        <v>#NAME?</v>
      </c>
      <c r="N25" s="8" t="e">
        <f>Report54_fact_ALL2</f>
        <v>#NAME?</v>
      </c>
      <c r="O25" s="8"/>
      <c r="P25" s="25"/>
      <c r="Q25" s="8" t="s">
        <v>31</v>
      </c>
    </row>
    <row r="26" spans="2:17" ht="22.5" x14ac:dyDescent="0.2">
      <c r="B26" s="23">
        <f>B25+1</f>
        <v>17</v>
      </c>
      <c r="C26" s="8">
        <v>2012</v>
      </c>
      <c r="D26" s="8">
        <v>3</v>
      </c>
      <c r="E26" s="9" t="s">
        <v>65</v>
      </c>
      <c r="F26" s="9" t="s">
        <v>41</v>
      </c>
      <c r="G26" s="8" t="s">
        <v>42</v>
      </c>
      <c r="H26" s="8">
        <v>4</v>
      </c>
      <c r="I26" s="10">
        <v>4007</v>
      </c>
      <c r="J26" s="8" t="e">
        <f>Report54_fact_FOT2</f>
        <v>#NAME?</v>
      </c>
      <c r="K26" s="8" t="e">
        <f>Report54_fact_FOT3</f>
        <v>#NAME?</v>
      </c>
      <c r="L26" s="8" t="e">
        <f>Report54_fact_materials2</f>
        <v>#NAME?</v>
      </c>
      <c r="M26" s="8" t="e">
        <f>Report54_fact_profitability</f>
        <v>#NAME?</v>
      </c>
      <c r="N26" s="8" t="e">
        <f>Report54_fact_ALL2</f>
        <v>#NAME?</v>
      </c>
      <c r="O26" s="8"/>
      <c r="P26" s="25"/>
      <c r="Q26" s="8" t="s">
        <v>66</v>
      </c>
    </row>
    <row r="27" spans="2:17" ht="22.5" x14ac:dyDescent="0.2">
      <c r="B27" s="23">
        <f>B26+1</f>
        <v>18</v>
      </c>
      <c r="C27" s="8">
        <v>2012</v>
      </c>
      <c r="D27" s="8">
        <v>3</v>
      </c>
      <c r="E27" s="9" t="s">
        <v>67</v>
      </c>
      <c r="F27" s="9" t="s">
        <v>52</v>
      </c>
      <c r="G27" s="8" t="s">
        <v>38</v>
      </c>
      <c r="H27" s="8">
        <v>6</v>
      </c>
      <c r="I27" s="10">
        <v>12090</v>
      </c>
      <c r="J27" s="8" t="e">
        <f>Report54_fact_FOT2</f>
        <v>#NAME?</v>
      </c>
      <c r="K27" s="8" t="e">
        <f>Report54_fact_FOT3</f>
        <v>#NAME?</v>
      </c>
      <c r="L27" s="8" t="e">
        <f>Report54_fact_materials2</f>
        <v>#NAME?</v>
      </c>
      <c r="M27" s="8" t="e">
        <f>Report54_fact_profitability</f>
        <v>#NAME?</v>
      </c>
      <c r="N27" s="8" t="e">
        <f>Report54_fact_ALL2</f>
        <v>#NAME?</v>
      </c>
      <c r="O27" s="8"/>
      <c r="P27" s="25"/>
      <c r="Q27" s="8" t="s">
        <v>31</v>
      </c>
    </row>
    <row r="28" spans="2:17" ht="22.5" x14ac:dyDescent="0.2">
      <c r="B28" s="23">
        <f>B27+1</f>
        <v>19</v>
      </c>
      <c r="C28" s="8">
        <v>2012</v>
      </c>
      <c r="D28" s="8">
        <v>3</v>
      </c>
      <c r="E28" s="9" t="s">
        <v>59</v>
      </c>
      <c r="F28" s="9" t="s">
        <v>41</v>
      </c>
      <c r="G28" s="8" t="s">
        <v>42</v>
      </c>
      <c r="H28" s="8">
        <v>6</v>
      </c>
      <c r="I28" s="10">
        <v>5966</v>
      </c>
      <c r="J28" s="8" t="e">
        <f>Report54_fact_FOT2</f>
        <v>#NAME?</v>
      </c>
      <c r="K28" s="8" t="e">
        <f>Report54_fact_FOT3</f>
        <v>#NAME?</v>
      </c>
      <c r="L28" s="8" t="e">
        <f>Report54_fact_materials2</f>
        <v>#NAME?</v>
      </c>
      <c r="M28" s="8" t="e">
        <f>Report54_fact_profitability</f>
        <v>#NAME?</v>
      </c>
      <c r="N28" s="8" t="e">
        <f>Report54_fact_ALL2</f>
        <v>#NAME?</v>
      </c>
      <c r="O28" s="8"/>
      <c r="P28" s="25"/>
      <c r="Q28" s="8" t="s">
        <v>31</v>
      </c>
    </row>
    <row r="29" spans="2:17" ht="22.5" x14ac:dyDescent="0.2">
      <c r="B29" s="23">
        <f>B28+1</f>
        <v>20</v>
      </c>
      <c r="C29" s="8">
        <v>2012</v>
      </c>
      <c r="D29" s="8">
        <v>4</v>
      </c>
      <c r="E29" s="9" t="s">
        <v>68</v>
      </c>
      <c r="F29" s="9" t="s">
        <v>41</v>
      </c>
      <c r="G29" s="8" t="s">
        <v>42</v>
      </c>
      <c r="H29" s="8">
        <v>4</v>
      </c>
      <c r="I29" s="10">
        <v>4632</v>
      </c>
      <c r="J29" s="8" t="e">
        <f>Report54_fact_FOT2</f>
        <v>#NAME?</v>
      </c>
      <c r="K29" s="8" t="e">
        <f>Report54_fact_FOT3</f>
        <v>#NAME?</v>
      </c>
      <c r="L29" s="8" t="e">
        <f>Report54_fact_materials2</f>
        <v>#NAME?</v>
      </c>
      <c r="M29" s="8" t="e">
        <f>Report54_fact_profitability</f>
        <v>#NAME?</v>
      </c>
      <c r="N29" s="8" t="e">
        <f>Report54_fact_ALL2</f>
        <v>#NAME?</v>
      </c>
      <c r="O29" s="8"/>
      <c r="P29" s="25"/>
      <c r="Q29" s="8" t="s">
        <v>66</v>
      </c>
    </row>
    <row r="30" spans="2:17" ht="33.75" x14ac:dyDescent="0.2">
      <c r="B30" s="23">
        <f>B29+1</f>
        <v>21</v>
      </c>
      <c r="C30" s="8">
        <v>2012</v>
      </c>
      <c r="D30" s="8">
        <v>5</v>
      </c>
      <c r="E30" s="9" t="s">
        <v>69</v>
      </c>
      <c r="F30" s="9" t="s">
        <v>70</v>
      </c>
      <c r="G30" s="8" t="s">
        <v>38</v>
      </c>
      <c r="H30" s="8">
        <v>11</v>
      </c>
      <c r="I30" s="10">
        <v>7000</v>
      </c>
      <c r="J30" s="8" t="e">
        <f>Report54_fact_FOT2</f>
        <v>#NAME?</v>
      </c>
      <c r="K30" s="8" t="e">
        <f>Report54_fact_FOT3</f>
        <v>#NAME?</v>
      </c>
      <c r="L30" s="8" t="e">
        <f>Report54_fact_materials2</f>
        <v>#NAME?</v>
      </c>
      <c r="M30" s="8" t="e">
        <f>Report54_fact_profitability</f>
        <v>#NAME?</v>
      </c>
      <c r="N30" s="8" t="e">
        <f>Report54_fact_ALL2</f>
        <v>#NAME?</v>
      </c>
      <c r="O30" s="8"/>
      <c r="P30" s="25"/>
      <c r="Q30" s="8" t="s">
        <v>31</v>
      </c>
    </row>
    <row r="31" spans="2:17" ht="22.5" x14ac:dyDescent="0.2">
      <c r="B31" s="23">
        <f>B30+1</f>
        <v>22</v>
      </c>
      <c r="C31" s="8">
        <v>2012</v>
      </c>
      <c r="D31" s="8">
        <v>7</v>
      </c>
      <c r="E31" s="9" t="s">
        <v>71</v>
      </c>
      <c r="F31" s="9" t="s">
        <v>48</v>
      </c>
      <c r="G31" s="8" t="s">
        <v>42</v>
      </c>
      <c r="H31" s="8">
        <v>8</v>
      </c>
      <c r="I31" s="10">
        <v>4435</v>
      </c>
      <c r="J31" s="8" t="e">
        <f>Report54_fact_FOT2</f>
        <v>#NAME?</v>
      </c>
      <c r="K31" s="8" t="e">
        <f>Report54_fact_FOT3</f>
        <v>#NAME?</v>
      </c>
      <c r="L31" s="8" t="e">
        <f>Report54_fact_materials2</f>
        <v>#NAME?</v>
      </c>
      <c r="M31" s="8" t="e">
        <f>Report54_fact_profitability</f>
        <v>#NAME?</v>
      </c>
      <c r="N31" s="8" t="e">
        <f>Report54_fact_ALL2</f>
        <v>#NAME?</v>
      </c>
      <c r="O31" s="8"/>
      <c r="P31" s="25"/>
      <c r="Q31" s="8" t="s">
        <v>66</v>
      </c>
    </row>
    <row r="32" spans="2:17" ht="22.5" x14ac:dyDescent="0.2">
      <c r="B32" s="23">
        <f>B31+1</f>
        <v>23</v>
      </c>
      <c r="C32" s="8">
        <v>2012</v>
      </c>
      <c r="D32" s="8">
        <v>11</v>
      </c>
      <c r="E32" s="9" t="s">
        <v>72</v>
      </c>
      <c r="F32" s="9" t="s">
        <v>50</v>
      </c>
      <c r="G32" s="8" t="s">
        <v>38</v>
      </c>
      <c r="H32" s="8">
        <v>4</v>
      </c>
      <c r="I32" s="10">
        <v>3493</v>
      </c>
      <c r="J32" s="8" t="e">
        <f>Report54_fact_FOT2</f>
        <v>#NAME?</v>
      </c>
      <c r="K32" s="8" t="e">
        <f>Report54_fact_FOT3</f>
        <v>#NAME?</v>
      </c>
      <c r="L32" s="8" t="e">
        <f>Report54_fact_materials2</f>
        <v>#NAME?</v>
      </c>
      <c r="M32" s="8" t="e">
        <f>Report54_fact_profitability</f>
        <v>#NAME?</v>
      </c>
      <c r="N32" s="8" t="e">
        <f>Report54_fact_ALL2</f>
        <v>#NAME?</v>
      </c>
      <c r="O32" s="8"/>
      <c r="P32" s="25"/>
      <c r="Q32" s="8" t="s">
        <v>31</v>
      </c>
    </row>
    <row r="33" spans="1:17" ht="22.5" x14ac:dyDescent="0.2">
      <c r="B33" s="23">
        <f>B32+1</f>
        <v>24</v>
      </c>
      <c r="C33" s="8">
        <v>2012</v>
      </c>
      <c r="D33" s="8">
        <v>12</v>
      </c>
      <c r="E33" s="9" t="s">
        <v>49</v>
      </c>
      <c r="F33" s="9" t="s">
        <v>41</v>
      </c>
      <c r="G33" s="8" t="s">
        <v>42</v>
      </c>
      <c r="H33" s="8">
        <v>17.5</v>
      </c>
      <c r="I33" s="10">
        <v>16031</v>
      </c>
      <c r="J33" s="8" t="e">
        <f>Report54_fact_FOT2</f>
        <v>#NAME?</v>
      </c>
      <c r="K33" s="8" t="e">
        <f>Report54_fact_FOT3</f>
        <v>#NAME?</v>
      </c>
      <c r="L33" s="8" t="e">
        <f>Report54_fact_materials2</f>
        <v>#NAME?</v>
      </c>
      <c r="M33" s="8" t="e">
        <f>Report54_fact_profitability</f>
        <v>#NAME?</v>
      </c>
      <c r="N33" s="8" t="e">
        <f>Report54_fact_ALL2</f>
        <v>#NAME?</v>
      </c>
      <c r="O33" s="8"/>
      <c r="P33" s="25"/>
      <c r="Q33" s="8" t="s">
        <v>31</v>
      </c>
    </row>
    <row r="34" spans="1:17" ht="22.5" x14ac:dyDescent="0.2">
      <c r="B34" s="23">
        <f>B33+1</f>
        <v>25</v>
      </c>
      <c r="C34" s="8">
        <v>2012</v>
      </c>
      <c r="D34" s="8">
        <v>12</v>
      </c>
      <c r="E34" s="9" t="s">
        <v>28</v>
      </c>
      <c r="F34" s="9" t="s">
        <v>29</v>
      </c>
      <c r="G34" s="8" t="s">
        <v>30</v>
      </c>
      <c r="H34" s="8">
        <v>0</v>
      </c>
      <c r="I34" s="10">
        <v>5350.1</v>
      </c>
      <c r="J34" s="8" t="e">
        <f>Report54_fact_FOT2</f>
        <v>#NAME?</v>
      </c>
      <c r="K34" s="8" t="e">
        <f>Report54_fact_FOT3</f>
        <v>#NAME?</v>
      </c>
      <c r="L34" s="8" t="e">
        <f>Report54_fact_materials2</f>
        <v>#NAME?</v>
      </c>
      <c r="M34" s="8" t="e">
        <f>Report54_fact_profitability</f>
        <v>#NAME?</v>
      </c>
      <c r="N34" s="8" t="e">
        <f>Report54_fact_ALL2</f>
        <v>#NAME?</v>
      </c>
      <c r="O34" s="8"/>
      <c r="P34" s="25"/>
      <c r="Q34" s="8" t="s">
        <v>31</v>
      </c>
    </row>
    <row r="35" spans="1:17" ht="33.75" x14ac:dyDescent="0.2">
      <c r="B35" s="23">
        <f>B34+1</f>
        <v>26</v>
      </c>
      <c r="C35" s="8">
        <v>2012</v>
      </c>
      <c r="D35" s="8">
        <v>12</v>
      </c>
      <c r="E35" s="9" t="s">
        <v>28</v>
      </c>
      <c r="F35" s="9" t="s">
        <v>32</v>
      </c>
      <c r="G35" s="8" t="s">
        <v>30</v>
      </c>
      <c r="H35" s="8">
        <v>0</v>
      </c>
      <c r="I35" s="10">
        <v>5052.87</v>
      </c>
      <c r="J35" s="8" t="e">
        <f>Report54_fact_FOT2</f>
        <v>#NAME?</v>
      </c>
      <c r="K35" s="8" t="e">
        <f>Report54_fact_FOT3</f>
        <v>#NAME?</v>
      </c>
      <c r="L35" s="8" t="e">
        <f>Report54_fact_materials2</f>
        <v>#NAME?</v>
      </c>
      <c r="M35" s="8" t="e">
        <f>Report54_fact_profitability</f>
        <v>#NAME?</v>
      </c>
      <c r="N35" s="8" t="e">
        <f>Report54_fact_ALL2</f>
        <v>#NAME?</v>
      </c>
      <c r="O35" s="8"/>
      <c r="P35" s="25"/>
      <c r="Q35" s="8" t="s">
        <v>31</v>
      </c>
    </row>
    <row r="36" spans="1:17" ht="12" x14ac:dyDescent="0.2">
      <c r="A36" s="17"/>
      <c r="B36" s="3"/>
      <c r="C36" s="3"/>
      <c r="D36" s="11"/>
      <c r="E36" s="11"/>
      <c r="F36" s="11"/>
      <c r="G36" s="11"/>
      <c r="H36" s="11"/>
      <c r="I36" s="12">
        <f>SUM($I$10:$I$35)</f>
        <v>363766.08999999997</v>
      </c>
      <c r="J36" s="13" t="e">
        <f>SUM($J$10:$J$35)</f>
        <v>#NAME?</v>
      </c>
      <c r="K36" s="13" t="e">
        <f>SUM($K$10:$K$35)</f>
        <v>#NAME?</v>
      </c>
      <c r="L36" s="13" t="e">
        <f>SUM($L$10:$L$35)</f>
        <v>#NAME?</v>
      </c>
      <c r="M36" s="13" t="e">
        <f>SUM($M$10:$M$35)</f>
        <v>#NAME?</v>
      </c>
      <c r="N36" s="13" t="e">
        <f>SUM($N$10:$N$35)</f>
        <v>#NAME?</v>
      </c>
      <c r="O36" s="13"/>
      <c r="P36" s="13"/>
      <c r="Q36" s="13"/>
    </row>
    <row r="39" spans="1:17" x14ac:dyDescent="0.2">
      <c r="B39" s="1" t="str">
        <f>XLRPARAMS_comment</f>
        <v/>
      </c>
    </row>
    <row r="41" spans="1:17" ht="12.75" x14ac:dyDescent="0.2">
      <c r="B41" s="18"/>
      <c r="C41" s="18"/>
    </row>
    <row r="42" spans="1:17" ht="12.75" x14ac:dyDescent="0.2">
      <c r="B42" s="18" t="s">
        <v>121</v>
      </c>
      <c r="C42" s="18"/>
    </row>
    <row r="43" spans="1:17" ht="12.75" x14ac:dyDescent="0.2">
      <c r="B43" s="4"/>
      <c r="C43" s="4"/>
    </row>
    <row r="44" spans="1:17" x14ac:dyDescent="0.2">
      <c r="B44" s="1" t="s">
        <v>21</v>
      </c>
    </row>
    <row r="46" spans="1:17" x14ac:dyDescent="0.2">
      <c r="C46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5" priority="6" stopIfTrue="1" operator="notEqual">
      <formula>0</formula>
    </cfRule>
  </conditionalFormatting>
  <conditionalFormatting sqref="D4:E6 B10:Q35">
    <cfRule type="expression" dxfId="4" priority="5" stopIfTrue="1">
      <formula>#REF!='TRUE'</formula>
    </cfRule>
  </conditionalFormatting>
  <conditionalFormatting sqref="B36:C36">
    <cfRule type="expression" dxfId="3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D53"/>
  <sheetViews>
    <sheetView tabSelected="1" topLeftCell="A19" workbookViewId="0">
      <selection activeCell="Z16" sqref="Z16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20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113 по ул. КАЛИНИНА</v>
      </c>
      <c r="C4" s="2"/>
      <c r="D4" s="3"/>
      <c r="E4" s="3"/>
      <c r="F4" s="4"/>
    </row>
    <row r="5" spans="1:26" ht="18.75" x14ac:dyDescent="0.3">
      <c r="B5" s="2" t="str">
        <f>XLRPARAMS_period2</f>
        <v>за период c 01.01.2010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01.01.2010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2010</v>
      </c>
      <c r="D10" s="8">
        <v>3</v>
      </c>
      <c r="E10" s="9"/>
      <c r="F10" s="9" t="s">
        <v>73</v>
      </c>
      <c r="G10" s="8" t="s">
        <v>45</v>
      </c>
      <c r="H10" s="8">
        <v>4</v>
      </c>
      <c r="I10" s="10">
        <v>2695.76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31</v>
      </c>
    </row>
    <row r="11" spans="1:26" s="17" customFormat="1" ht="33.75" x14ac:dyDescent="0.2">
      <c r="A11" s="1"/>
      <c r="B11" s="23">
        <f>B10+1</f>
        <v>2</v>
      </c>
      <c r="C11" s="8">
        <v>2010</v>
      </c>
      <c r="D11" s="8">
        <v>3</v>
      </c>
      <c r="E11" s="9"/>
      <c r="F11" s="9" t="s">
        <v>74</v>
      </c>
      <c r="G11" s="8" t="s">
        <v>75</v>
      </c>
      <c r="H11" s="8">
        <v>24.26</v>
      </c>
      <c r="I11" s="10">
        <v>14902.37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76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22.5" x14ac:dyDescent="0.2">
      <c r="B12" s="23">
        <f>B11+1</f>
        <v>3</v>
      </c>
      <c r="C12" s="8">
        <v>2010</v>
      </c>
      <c r="D12" s="8">
        <v>3</v>
      </c>
      <c r="E12" s="9"/>
      <c r="F12" s="9" t="s">
        <v>77</v>
      </c>
      <c r="G12" s="8" t="s">
        <v>45</v>
      </c>
      <c r="H12" s="8">
        <v>1</v>
      </c>
      <c r="I12" s="10">
        <v>1500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76</v>
      </c>
    </row>
    <row r="13" spans="1:26" ht="22.5" x14ac:dyDescent="0.2">
      <c r="B13" s="23">
        <f>B12+1</f>
        <v>4</v>
      </c>
      <c r="C13" s="8">
        <v>2010</v>
      </c>
      <c r="D13" s="8">
        <v>5</v>
      </c>
      <c r="E13" s="9" t="s">
        <v>78</v>
      </c>
      <c r="F13" s="9" t="s">
        <v>79</v>
      </c>
      <c r="G13" s="8" t="s">
        <v>30</v>
      </c>
      <c r="H13" s="8">
        <v>3230</v>
      </c>
      <c r="I13" s="10">
        <v>285.86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80</v>
      </c>
    </row>
    <row r="14" spans="1:26" ht="22.5" x14ac:dyDescent="0.2">
      <c r="B14" s="23">
        <f>B13+1</f>
        <v>5</v>
      </c>
      <c r="C14" s="8">
        <v>2010</v>
      </c>
      <c r="D14" s="8">
        <v>5</v>
      </c>
      <c r="E14" s="9" t="s">
        <v>49</v>
      </c>
      <c r="F14" s="9" t="s">
        <v>81</v>
      </c>
      <c r="G14" s="8" t="s">
        <v>30</v>
      </c>
      <c r="H14" s="8">
        <v>347</v>
      </c>
      <c r="I14" s="10">
        <v>773.81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82</v>
      </c>
    </row>
    <row r="15" spans="1:26" ht="22.5" x14ac:dyDescent="0.2">
      <c r="B15" s="23">
        <f>B14+1</f>
        <v>6</v>
      </c>
      <c r="C15" s="8">
        <v>2010</v>
      </c>
      <c r="D15" s="8">
        <v>9</v>
      </c>
      <c r="E15" s="9" t="s">
        <v>83</v>
      </c>
      <c r="F15" s="9" t="s">
        <v>84</v>
      </c>
      <c r="G15" s="8" t="s">
        <v>38</v>
      </c>
      <c r="H15" s="8">
        <v>1</v>
      </c>
      <c r="I15" s="10">
        <v>3535.68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31</v>
      </c>
    </row>
    <row r="16" spans="1:26" ht="22.5" x14ac:dyDescent="0.2">
      <c r="B16" s="23">
        <f>B15+1</f>
        <v>7</v>
      </c>
      <c r="C16" s="8">
        <v>2010</v>
      </c>
      <c r="D16" s="8">
        <v>9</v>
      </c>
      <c r="E16" s="9" t="s">
        <v>85</v>
      </c>
      <c r="F16" s="9" t="s">
        <v>86</v>
      </c>
      <c r="G16" s="8" t="s">
        <v>42</v>
      </c>
      <c r="H16" s="8">
        <v>45</v>
      </c>
      <c r="I16" s="10">
        <v>1536.82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31</v>
      </c>
    </row>
    <row r="17" spans="2:17" ht="22.5" x14ac:dyDescent="0.2">
      <c r="B17" s="23">
        <f>B16+1</f>
        <v>8</v>
      </c>
      <c r="C17" s="8">
        <v>2010</v>
      </c>
      <c r="D17" s="8">
        <v>10</v>
      </c>
      <c r="E17" s="9" t="s">
        <v>87</v>
      </c>
      <c r="F17" s="9" t="s">
        <v>88</v>
      </c>
      <c r="G17" s="8" t="s">
        <v>42</v>
      </c>
      <c r="H17" s="8">
        <v>880</v>
      </c>
      <c r="I17" s="10">
        <v>12345.34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31</v>
      </c>
    </row>
    <row r="18" spans="2:17" x14ac:dyDescent="0.2">
      <c r="B18" s="23">
        <f>B17+1</f>
        <v>9</v>
      </c>
      <c r="C18" s="8">
        <v>2010</v>
      </c>
      <c r="D18" s="8">
        <v>11</v>
      </c>
      <c r="E18" s="9" t="s">
        <v>89</v>
      </c>
      <c r="F18" s="9" t="s">
        <v>90</v>
      </c>
      <c r="G18" s="8" t="s">
        <v>45</v>
      </c>
      <c r="H18" s="8">
        <v>1</v>
      </c>
      <c r="I18" s="10">
        <v>1173.8900000000001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31</v>
      </c>
    </row>
    <row r="19" spans="2:17" x14ac:dyDescent="0.2">
      <c r="B19" s="23">
        <f>B18+1</f>
        <v>10</v>
      </c>
      <c r="C19" s="8">
        <v>2010</v>
      </c>
      <c r="D19" s="8">
        <v>11</v>
      </c>
      <c r="E19" s="9" t="s">
        <v>49</v>
      </c>
      <c r="F19" s="9" t="s">
        <v>91</v>
      </c>
      <c r="G19" s="8" t="s">
        <v>92</v>
      </c>
      <c r="H19" s="8">
        <v>0.2</v>
      </c>
      <c r="I19" s="10">
        <v>68.42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31</v>
      </c>
    </row>
    <row r="20" spans="2:17" ht="22.5" x14ac:dyDescent="0.2">
      <c r="B20" s="23">
        <f>B19+1</f>
        <v>11</v>
      </c>
      <c r="C20" s="8">
        <v>2010</v>
      </c>
      <c r="D20" s="8">
        <v>11</v>
      </c>
      <c r="E20" s="9" t="s">
        <v>93</v>
      </c>
      <c r="F20" s="9" t="s">
        <v>57</v>
      </c>
      <c r="G20" s="8" t="s">
        <v>42</v>
      </c>
      <c r="H20" s="8">
        <v>0.5</v>
      </c>
      <c r="I20" s="10">
        <v>2180.88</v>
      </c>
      <c r="J20" s="8" t="e">
        <f>Report54_fact_FOT2</f>
        <v>#NAME?</v>
      </c>
      <c r="K20" s="8" t="e">
        <f>Report54_fact_FOT3</f>
        <v>#NAME?</v>
      </c>
      <c r="L20" s="8" t="e">
        <f>Report54_fact_materials2</f>
        <v>#NAME?</v>
      </c>
      <c r="M20" s="8" t="e">
        <f>Report54_fact_profitability</f>
        <v>#NAME?</v>
      </c>
      <c r="N20" s="8" t="e">
        <f>Report54_fact_ALL2</f>
        <v>#NAME?</v>
      </c>
      <c r="O20" s="8"/>
      <c r="P20" s="25"/>
      <c r="Q20" s="8" t="s">
        <v>31</v>
      </c>
    </row>
    <row r="21" spans="2:17" ht="22.5" x14ac:dyDescent="0.2">
      <c r="B21" s="23">
        <f>B20+1</f>
        <v>12</v>
      </c>
      <c r="C21" s="8">
        <v>2010</v>
      </c>
      <c r="D21" s="8">
        <v>11</v>
      </c>
      <c r="E21" s="9" t="s">
        <v>49</v>
      </c>
      <c r="F21" s="9" t="s">
        <v>52</v>
      </c>
      <c r="G21" s="8" t="s">
        <v>38</v>
      </c>
      <c r="H21" s="8">
        <v>1</v>
      </c>
      <c r="I21" s="10">
        <v>2190.37</v>
      </c>
      <c r="J21" s="8" t="e">
        <f>Report54_fact_FOT2</f>
        <v>#NAME?</v>
      </c>
      <c r="K21" s="8" t="e">
        <f>Report54_fact_FOT3</f>
        <v>#NAME?</v>
      </c>
      <c r="L21" s="8" t="e">
        <f>Report54_fact_materials2</f>
        <v>#NAME?</v>
      </c>
      <c r="M21" s="8" t="e">
        <f>Report54_fact_profitability</f>
        <v>#NAME?</v>
      </c>
      <c r="N21" s="8" t="e">
        <f>Report54_fact_ALL2</f>
        <v>#NAME?</v>
      </c>
      <c r="O21" s="8"/>
      <c r="P21" s="25"/>
      <c r="Q21" s="8" t="s">
        <v>31</v>
      </c>
    </row>
    <row r="22" spans="2:17" ht="22.5" x14ac:dyDescent="0.2">
      <c r="B22" s="23">
        <f t="shared" ref="B22:B42" si="0">B21+1</f>
        <v>13</v>
      </c>
      <c r="C22" s="8">
        <v>2011</v>
      </c>
      <c r="D22" s="8">
        <v>2</v>
      </c>
      <c r="E22" s="9" t="s">
        <v>94</v>
      </c>
      <c r="F22" s="9" t="s">
        <v>95</v>
      </c>
      <c r="G22" s="8" t="s">
        <v>30</v>
      </c>
      <c r="H22" s="8">
        <v>50.4</v>
      </c>
      <c r="I22" s="10">
        <v>926.56</v>
      </c>
      <c r="J22" s="8" t="e">
        <f>Report54_fact_FOT2</f>
        <v>#NAME?</v>
      </c>
      <c r="K22" s="8" t="e">
        <f>Report54_fact_FOT3</f>
        <v>#NAME?</v>
      </c>
      <c r="L22" s="8" t="e">
        <f>Report54_fact_materials2</f>
        <v>#NAME?</v>
      </c>
      <c r="M22" s="8" t="e">
        <f>Report54_fact_profitability</f>
        <v>#NAME?</v>
      </c>
      <c r="N22" s="8" t="e">
        <f>Report54_fact_ALL2</f>
        <v>#NAME?</v>
      </c>
      <c r="O22" s="8"/>
      <c r="P22" s="25"/>
      <c r="Q22" s="8" t="s">
        <v>31</v>
      </c>
    </row>
    <row r="23" spans="2:17" x14ac:dyDescent="0.2">
      <c r="B23" s="23">
        <f t="shared" si="0"/>
        <v>14</v>
      </c>
      <c r="C23" s="8">
        <v>2011</v>
      </c>
      <c r="D23" s="8">
        <v>3</v>
      </c>
      <c r="E23" s="9" t="s">
        <v>96</v>
      </c>
      <c r="F23" s="9" t="s">
        <v>97</v>
      </c>
      <c r="G23" s="8" t="s">
        <v>30</v>
      </c>
      <c r="H23" s="8">
        <v>3</v>
      </c>
      <c r="I23" s="10">
        <v>2042.32</v>
      </c>
      <c r="J23" s="8" t="e">
        <f>Report54_fact_FOT2</f>
        <v>#NAME?</v>
      </c>
      <c r="K23" s="8" t="e">
        <f>Report54_fact_FOT3</f>
        <v>#NAME?</v>
      </c>
      <c r="L23" s="8" t="e">
        <f>Report54_fact_materials2</f>
        <v>#NAME?</v>
      </c>
      <c r="M23" s="8" t="e">
        <f>Report54_fact_profitability</f>
        <v>#NAME?</v>
      </c>
      <c r="N23" s="8" t="e">
        <f>Report54_fact_ALL2</f>
        <v>#NAME?</v>
      </c>
      <c r="O23" s="8"/>
      <c r="P23" s="25"/>
      <c r="Q23" s="8" t="s">
        <v>31</v>
      </c>
    </row>
    <row r="24" spans="2:17" ht="22.5" x14ac:dyDescent="0.2">
      <c r="B24" s="23">
        <f t="shared" si="0"/>
        <v>15</v>
      </c>
      <c r="C24" s="8">
        <v>2011</v>
      </c>
      <c r="D24" s="8">
        <v>6</v>
      </c>
      <c r="E24" s="9" t="s">
        <v>98</v>
      </c>
      <c r="F24" s="9" t="s">
        <v>88</v>
      </c>
      <c r="G24" s="8" t="s">
        <v>42</v>
      </c>
      <c r="H24" s="8">
        <v>880</v>
      </c>
      <c r="I24" s="10">
        <v>25946</v>
      </c>
      <c r="J24" s="8" t="e">
        <f>Report54_fact_FOT2</f>
        <v>#NAME?</v>
      </c>
      <c r="K24" s="8" t="e">
        <f>Report54_fact_FOT3</f>
        <v>#NAME?</v>
      </c>
      <c r="L24" s="8" t="e">
        <f>Report54_fact_materials2</f>
        <v>#NAME?</v>
      </c>
      <c r="M24" s="8" t="e">
        <f>Report54_fact_profitability</f>
        <v>#NAME?</v>
      </c>
      <c r="N24" s="8" t="e">
        <f>Report54_fact_ALL2</f>
        <v>#NAME?</v>
      </c>
      <c r="O24" s="8"/>
      <c r="P24" s="25"/>
      <c r="Q24" s="8" t="s">
        <v>31</v>
      </c>
    </row>
    <row r="25" spans="2:17" ht="22.5" x14ac:dyDescent="0.2">
      <c r="B25" s="23">
        <f t="shared" si="0"/>
        <v>16</v>
      </c>
      <c r="C25" s="8">
        <v>2011</v>
      </c>
      <c r="D25" s="8">
        <v>11</v>
      </c>
      <c r="E25" s="9" t="s">
        <v>99</v>
      </c>
      <c r="F25" s="9" t="s">
        <v>100</v>
      </c>
      <c r="G25" s="8" t="s">
        <v>45</v>
      </c>
      <c r="H25" s="8">
        <v>4</v>
      </c>
      <c r="I25" s="10">
        <v>2033</v>
      </c>
      <c r="J25" s="8" t="e">
        <f>Report54_fact_FOT2</f>
        <v>#NAME?</v>
      </c>
      <c r="K25" s="8" t="e">
        <f>Report54_fact_FOT3</f>
        <v>#NAME?</v>
      </c>
      <c r="L25" s="8" t="e">
        <f>Report54_fact_materials2</f>
        <v>#NAME?</v>
      </c>
      <c r="M25" s="8" t="e">
        <f>Report54_fact_profitability</f>
        <v>#NAME?</v>
      </c>
      <c r="N25" s="8" t="e">
        <f>Report54_fact_ALL2</f>
        <v>#NAME?</v>
      </c>
      <c r="O25" s="8"/>
      <c r="P25" s="25"/>
      <c r="Q25" s="8" t="s">
        <v>31</v>
      </c>
    </row>
    <row r="26" spans="2:17" ht="33.75" x14ac:dyDescent="0.2">
      <c r="B26" s="23">
        <f t="shared" si="0"/>
        <v>17</v>
      </c>
      <c r="C26" s="8">
        <v>2011</v>
      </c>
      <c r="D26" s="8">
        <v>11</v>
      </c>
      <c r="E26" s="9" t="s">
        <v>101</v>
      </c>
      <c r="F26" s="9" t="s">
        <v>102</v>
      </c>
      <c r="G26" s="8" t="s">
        <v>45</v>
      </c>
      <c r="H26" s="8">
        <v>2</v>
      </c>
      <c r="I26" s="10">
        <v>3234</v>
      </c>
      <c r="J26" s="8" t="e">
        <f>Report54_fact_FOT2</f>
        <v>#NAME?</v>
      </c>
      <c r="K26" s="8" t="e">
        <f>Report54_fact_FOT3</f>
        <v>#NAME?</v>
      </c>
      <c r="L26" s="8" t="e">
        <f>Report54_fact_materials2</f>
        <v>#NAME?</v>
      </c>
      <c r="M26" s="8" t="e">
        <f>Report54_fact_profitability</f>
        <v>#NAME?</v>
      </c>
      <c r="N26" s="8" t="e">
        <f>Report54_fact_ALL2</f>
        <v>#NAME?</v>
      </c>
      <c r="O26" s="8"/>
      <c r="P26" s="25"/>
      <c r="Q26" s="8" t="s">
        <v>31</v>
      </c>
    </row>
    <row r="27" spans="2:17" ht="22.5" x14ac:dyDescent="0.2">
      <c r="B27" s="23">
        <f t="shared" si="0"/>
        <v>18</v>
      </c>
      <c r="C27" s="8">
        <v>2011</v>
      </c>
      <c r="D27" s="8">
        <v>12</v>
      </c>
      <c r="E27" s="9" t="s">
        <v>103</v>
      </c>
      <c r="F27" s="9" t="s">
        <v>73</v>
      </c>
      <c r="G27" s="8" t="s">
        <v>45</v>
      </c>
      <c r="H27" s="8">
        <v>2</v>
      </c>
      <c r="I27" s="10">
        <v>856</v>
      </c>
      <c r="J27" s="8" t="e">
        <f>Report54_fact_FOT2</f>
        <v>#NAME?</v>
      </c>
      <c r="K27" s="8" t="e">
        <f>Report54_fact_FOT3</f>
        <v>#NAME?</v>
      </c>
      <c r="L27" s="8" t="e">
        <f>Report54_fact_materials2</f>
        <v>#NAME?</v>
      </c>
      <c r="M27" s="8" t="e">
        <f>Report54_fact_profitability</f>
        <v>#NAME?</v>
      </c>
      <c r="N27" s="8" t="e">
        <f>Report54_fact_ALL2</f>
        <v>#NAME?</v>
      </c>
      <c r="O27" s="8"/>
      <c r="P27" s="25"/>
      <c r="Q27" s="8" t="s">
        <v>31</v>
      </c>
    </row>
    <row r="28" spans="2:17" ht="22.5" x14ac:dyDescent="0.2">
      <c r="B28" s="23">
        <f t="shared" si="0"/>
        <v>19</v>
      </c>
      <c r="C28" s="8">
        <v>2012</v>
      </c>
      <c r="D28" s="8">
        <v>2</v>
      </c>
      <c r="E28" s="9" t="s">
        <v>104</v>
      </c>
      <c r="F28" s="9" t="s">
        <v>95</v>
      </c>
      <c r="G28" s="8" t="s">
        <v>30</v>
      </c>
      <c r="H28" s="8">
        <v>75</v>
      </c>
      <c r="I28" s="10">
        <v>3515</v>
      </c>
      <c r="J28" s="8" t="e">
        <f>Report54_fact_FOT2</f>
        <v>#NAME?</v>
      </c>
      <c r="K28" s="8" t="e">
        <f>Report54_fact_FOT3</f>
        <v>#NAME?</v>
      </c>
      <c r="L28" s="8" t="e">
        <f>Report54_fact_materials2</f>
        <v>#NAME?</v>
      </c>
      <c r="M28" s="8" t="e">
        <f>Report54_fact_profitability</f>
        <v>#NAME?</v>
      </c>
      <c r="N28" s="8" t="e">
        <f>Report54_fact_ALL2</f>
        <v>#NAME?</v>
      </c>
      <c r="O28" s="8"/>
      <c r="P28" s="25"/>
      <c r="Q28" s="8" t="s">
        <v>31</v>
      </c>
    </row>
    <row r="29" spans="2:17" x14ac:dyDescent="0.2">
      <c r="B29" s="23">
        <f t="shared" si="0"/>
        <v>20</v>
      </c>
      <c r="C29" s="8">
        <v>2012</v>
      </c>
      <c r="D29" s="8">
        <v>3</v>
      </c>
      <c r="E29" s="9" t="s">
        <v>105</v>
      </c>
      <c r="F29" s="9" t="s">
        <v>106</v>
      </c>
      <c r="G29" s="8" t="s">
        <v>107</v>
      </c>
      <c r="H29" s="8">
        <v>0.05</v>
      </c>
      <c r="I29" s="10">
        <v>289</v>
      </c>
      <c r="J29" s="8" t="e">
        <f>Report54_fact_FOT2</f>
        <v>#NAME?</v>
      </c>
      <c r="K29" s="8" t="e">
        <f>Report54_fact_FOT3</f>
        <v>#NAME?</v>
      </c>
      <c r="L29" s="8" t="e">
        <f>Report54_fact_materials2</f>
        <v>#NAME?</v>
      </c>
      <c r="M29" s="8" t="e">
        <f>Report54_fact_profitability</f>
        <v>#NAME?</v>
      </c>
      <c r="N29" s="8" t="e">
        <f>Report54_fact_ALL2</f>
        <v>#NAME?</v>
      </c>
      <c r="O29" s="8"/>
      <c r="P29" s="25"/>
      <c r="Q29" s="8" t="s">
        <v>31</v>
      </c>
    </row>
    <row r="30" spans="2:17" ht="22.5" x14ac:dyDescent="0.2">
      <c r="B30" s="23">
        <f t="shared" si="0"/>
        <v>21</v>
      </c>
      <c r="C30" s="8">
        <v>2012</v>
      </c>
      <c r="D30" s="8">
        <v>4</v>
      </c>
      <c r="E30" s="9" t="s">
        <v>49</v>
      </c>
      <c r="F30" s="9" t="s">
        <v>41</v>
      </c>
      <c r="G30" s="8" t="s">
        <v>42</v>
      </c>
      <c r="H30" s="8">
        <v>2</v>
      </c>
      <c r="I30" s="10">
        <v>3062</v>
      </c>
      <c r="J30" s="8" t="e">
        <f>Report54_fact_FOT2</f>
        <v>#NAME?</v>
      </c>
      <c r="K30" s="8" t="e">
        <f>Report54_fact_FOT3</f>
        <v>#NAME?</v>
      </c>
      <c r="L30" s="8" t="e">
        <f>Report54_fact_materials2</f>
        <v>#NAME?</v>
      </c>
      <c r="M30" s="8" t="e">
        <f>Report54_fact_profitability</f>
        <v>#NAME?</v>
      </c>
      <c r="N30" s="8" t="e">
        <f>Report54_fact_ALL2</f>
        <v>#NAME?</v>
      </c>
      <c r="O30" s="8"/>
      <c r="P30" s="25"/>
      <c r="Q30" s="8" t="s">
        <v>31</v>
      </c>
    </row>
    <row r="31" spans="2:17" x14ac:dyDescent="0.2">
      <c r="B31" s="23">
        <f t="shared" si="0"/>
        <v>22</v>
      </c>
      <c r="C31" s="8">
        <v>2012</v>
      </c>
      <c r="D31" s="8">
        <v>4</v>
      </c>
      <c r="E31" s="9" t="s">
        <v>108</v>
      </c>
      <c r="F31" s="9" t="s">
        <v>97</v>
      </c>
      <c r="G31" s="8" t="s">
        <v>30</v>
      </c>
      <c r="H31" s="8">
        <v>130.5</v>
      </c>
      <c r="I31" s="10">
        <v>16505</v>
      </c>
      <c r="J31" s="8" t="e">
        <f>Report54_fact_FOT2</f>
        <v>#NAME?</v>
      </c>
      <c r="K31" s="8" t="e">
        <f>Report54_fact_FOT3</f>
        <v>#NAME?</v>
      </c>
      <c r="L31" s="8" t="e">
        <f>Report54_fact_materials2</f>
        <v>#NAME?</v>
      </c>
      <c r="M31" s="8" t="e">
        <f>Report54_fact_profitability</f>
        <v>#NAME?</v>
      </c>
      <c r="N31" s="8" t="e">
        <f>Report54_fact_ALL2</f>
        <v>#NAME?</v>
      </c>
      <c r="O31" s="8"/>
      <c r="P31" s="25"/>
      <c r="Q31" s="8" t="s">
        <v>31</v>
      </c>
    </row>
    <row r="32" spans="2:17" ht="22.5" x14ac:dyDescent="0.2">
      <c r="B32" s="23">
        <f t="shared" si="0"/>
        <v>23</v>
      </c>
      <c r="C32" s="8">
        <v>2012</v>
      </c>
      <c r="D32" s="8">
        <v>6</v>
      </c>
      <c r="E32" s="9" t="s">
        <v>49</v>
      </c>
      <c r="F32" s="9" t="s">
        <v>88</v>
      </c>
      <c r="G32" s="8" t="s">
        <v>42</v>
      </c>
      <c r="H32" s="8">
        <v>880</v>
      </c>
      <c r="I32" s="10">
        <v>37815</v>
      </c>
      <c r="J32" s="8" t="e">
        <f>Report54_fact_FOT2</f>
        <v>#NAME?</v>
      </c>
      <c r="K32" s="8" t="e">
        <f>Report54_fact_FOT3</f>
        <v>#NAME?</v>
      </c>
      <c r="L32" s="8" t="e">
        <f>Report54_fact_materials2</f>
        <v>#NAME?</v>
      </c>
      <c r="M32" s="8" t="e">
        <f>Report54_fact_profitability</f>
        <v>#NAME?</v>
      </c>
      <c r="N32" s="8" t="e">
        <f>Report54_fact_ALL2</f>
        <v>#NAME?</v>
      </c>
      <c r="O32" s="8"/>
      <c r="P32" s="25"/>
      <c r="Q32" s="8" t="s">
        <v>31</v>
      </c>
    </row>
    <row r="33" spans="1:17" ht="33.75" x14ac:dyDescent="0.2">
      <c r="B33" s="23">
        <f t="shared" si="0"/>
        <v>24</v>
      </c>
      <c r="C33" s="8">
        <v>2012</v>
      </c>
      <c r="D33" s="8">
        <v>6</v>
      </c>
      <c r="E33" s="9" t="s">
        <v>109</v>
      </c>
      <c r="F33" s="9" t="s">
        <v>88</v>
      </c>
      <c r="G33" s="8" t="s">
        <v>42</v>
      </c>
      <c r="H33" s="8">
        <v>10</v>
      </c>
      <c r="I33" s="10">
        <v>14927</v>
      </c>
      <c r="J33" s="8" t="e">
        <f>Report54_fact_FOT2</f>
        <v>#NAME?</v>
      </c>
      <c r="K33" s="8" t="e">
        <f>Report54_fact_FOT3</f>
        <v>#NAME?</v>
      </c>
      <c r="L33" s="8" t="e">
        <f>Report54_fact_materials2</f>
        <v>#NAME?</v>
      </c>
      <c r="M33" s="8" t="e">
        <f>Report54_fact_profitability</f>
        <v>#NAME?</v>
      </c>
      <c r="N33" s="8" t="e">
        <f>Report54_fact_ALL2</f>
        <v>#NAME?</v>
      </c>
      <c r="O33" s="8"/>
      <c r="P33" s="25"/>
      <c r="Q33" s="8" t="s">
        <v>31</v>
      </c>
    </row>
    <row r="34" spans="1:17" ht="45" x14ac:dyDescent="0.2">
      <c r="B34" s="23">
        <f t="shared" si="0"/>
        <v>25</v>
      </c>
      <c r="C34" s="8">
        <v>2012</v>
      </c>
      <c r="D34" s="8">
        <v>8</v>
      </c>
      <c r="E34" s="9" t="s">
        <v>110</v>
      </c>
      <c r="F34" s="9" t="s">
        <v>111</v>
      </c>
      <c r="G34" s="8" t="s">
        <v>45</v>
      </c>
      <c r="H34" s="8">
        <v>1</v>
      </c>
      <c r="I34" s="10">
        <v>115</v>
      </c>
      <c r="J34" s="8" t="e">
        <f>Report54_fact_FOT2</f>
        <v>#NAME?</v>
      </c>
      <c r="K34" s="8" t="e">
        <f>Report54_fact_FOT3</f>
        <v>#NAME?</v>
      </c>
      <c r="L34" s="8" t="e">
        <f>Report54_fact_materials2</f>
        <v>#NAME?</v>
      </c>
      <c r="M34" s="8" t="e">
        <f>Report54_fact_profitability</f>
        <v>#NAME?</v>
      </c>
      <c r="N34" s="8" t="e">
        <f>Report54_fact_ALL2</f>
        <v>#NAME?</v>
      </c>
      <c r="O34" s="8"/>
      <c r="P34" s="25"/>
      <c r="Q34" s="8" t="s">
        <v>31</v>
      </c>
    </row>
    <row r="35" spans="1:17" ht="22.5" x14ac:dyDescent="0.2">
      <c r="B35" s="23">
        <f t="shared" si="0"/>
        <v>26</v>
      </c>
      <c r="C35" s="8">
        <v>2012</v>
      </c>
      <c r="D35" s="8">
        <v>9</v>
      </c>
      <c r="E35" s="9" t="s">
        <v>112</v>
      </c>
      <c r="F35" s="9" t="s">
        <v>113</v>
      </c>
      <c r="G35" s="8" t="s">
        <v>45</v>
      </c>
      <c r="H35" s="8">
        <v>1</v>
      </c>
      <c r="I35" s="10">
        <v>522</v>
      </c>
      <c r="J35" s="8" t="e">
        <f>Report54_fact_FOT2</f>
        <v>#NAME?</v>
      </c>
      <c r="K35" s="8" t="e">
        <f>Report54_fact_FOT3</f>
        <v>#NAME?</v>
      </c>
      <c r="L35" s="8" t="e">
        <f>Report54_fact_materials2</f>
        <v>#NAME?</v>
      </c>
      <c r="M35" s="8" t="e">
        <f>Report54_fact_profitability</f>
        <v>#NAME?</v>
      </c>
      <c r="N35" s="8" t="e">
        <f>Report54_fact_ALL2</f>
        <v>#NAME?</v>
      </c>
      <c r="O35" s="8"/>
      <c r="P35" s="25"/>
      <c r="Q35" s="8" t="s">
        <v>31</v>
      </c>
    </row>
    <row r="36" spans="1:17" x14ac:dyDescent="0.2">
      <c r="B36" s="23">
        <f t="shared" si="0"/>
        <v>27</v>
      </c>
      <c r="C36" s="8">
        <v>2012</v>
      </c>
      <c r="D36" s="8">
        <v>10</v>
      </c>
      <c r="E36" s="9" t="s">
        <v>114</v>
      </c>
      <c r="F36" s="9" t="s">
        <v>113</v>
      </c>
      <c r="G36" s="8" t="s">
        <v>45</v>
      </c>
      <c r="H36" s="8">
        <v>1</v>
      </c>
      <c r="I36" s="10">
        <v>121</v>
      </c>
      <c r="J36" s="8" t="e">
        <f>Report54_fact_FOT2</f>
        <v>#NAME?</v>
      </c>
      <c r="K36" s="8" t="e">
        <f>Report54_fact_FOT3</f>
        <v>#NAME?</v>
      </c>
      <c r="L36" s="8" t="e">
        <f>Report54_fact_materials2</f>
        <v>#NAME?</v>
      </c>
      <c r="M36" s="8" t="e">
        <f>Report54_fact_profitability</f>
        <v>#NAME?</v>
      </c>
      <c r="N36" s="8" t="e">
        <f>Report54_fact_ALL2</f>
        <v>#NAME?</v>
      </c>
      <c r="O36" s="8"/>
      <c r="P36" s="25"/>
      <c r="Q36" s="8" t="s">
        <v>31</v>
      </c>
    </row>
    <row r="37" spans="1:17" ht="22.5" x14ac:dyDescent="0.2">
      <c r="B37" s="23">
        <f t="shared" si="0"/>
        <v>28</v>
      </c>
      <c r="C37" s="8">
        <v>2012</v>
      </c>
      <c r="D37" s="8">
        <v>11</v>
      </c>
      <c r="E37" s="9" t="s">
        <v>115</v>
      </c>
      <c r="F37" s="9" t="s">
        <v>113</v>
      </c>
      <c r="G37" s="8" t="s">
        <v>45</v>
      </c>
      <c r="H37" s="8">
        <v>2</v>
      </c>
      <c r="I37" s="10">
        <v>35</v>
      </c>
      <c r="J37" s="8" t="e">
        <f>Report54_fact_FOT2</f>
        <v>#NAME?</v>
      </c>
      <c r="K37" s="8" t="e">
        <f>Report54_fact_FOT3</f>
        <v>#NAME?</v>
      </c>
      <c r="L37" s="8" t="e">
        <f>Report54_fact_materials2</f>
        <v>#NAME?</v>
      </c>
      <c r="M37" s="8" t="e">
        <f>Report54_fact_profitability</f>
        <v>#NAME?</v>
      </c>
      <c r="N37" s="8" t="e">
        <f>Report54_fact_ALL2</f>
        <v>#NAME?</v>
      </c>
      <c r="O37" s="8"/>
      <c r="P37" s="25"/>
      <c r="Q37" s="8" t="s">
        <v>31</v>
      </c>
    </row>
    <row r="38" spans="1:17" x14ac:dyDescent="0.2">
      <c r="B38" s="23">
        <f t="shared" si="0"/>
        <v>29</v>
      </c>
      <c r="C38" s="8">
        <v>2012</v>
      </c>
      <c r="D38" s="8">
        <v>11</v>
      </c>
      <c r="E38" s="9" t="s">
        <v>116</v>
      </c>
      <c r="F38" s="9" t="s">
        <v>113</v>
      </c>
      <c r="G38" s="8" t="s">
        <v>45</v>
      </c>
      <c r="H38" s="8">
        <v>15</v>
      </c>
      <c r="I38" s="10">
        <v>257</v>
      </c>
      <c r="J38" s="8" t="e">
        <f>Report54_fact_FOT2</f>
        <v>#NAME?</v>
      </c>
      <c r="K38" s="8" t="e">
        <f>Report54_fact_FOT3</f>
        <v>#NAME?</v>
      </c>
      <c r="L38" s="8" t="e">
        <f>Report54_fact_materials2</f>
        <v>#NAME?</v>
      </c>
      <c r="M38" s="8" t="e">
        <f>Report54_fact_profitability</f>
        <v>#NAME?</v>
      </c>
      <c r="N38" s="8" t="e">
        <f>Report54_fact_ALL2</f>
        <v>#NAME?</v>
      </c>
      <c r="O38" s="8"/>
      <c r="P38" s="25"/>
      <c r="Q38" s="8" t="s">
        <v>31</v>
      </c>
    </row>
    <row r="39" spans="1:17" ht="22.5" x14ac:dyDescent="0.2">
      <c r="B39" s="23">
        <f t="shared" si="0"/>
        <v>30</v>
      </c>
      <c r="C39" s="8">
        <v>2012</v>
      </c>
      <c r="D39" s="8">
        <v>11</v>
      </c>
      <c r="E39" s="9" t="s">
        <v>117</v>
      </c>
      <c r="F39" s="9" t="s">
        <v>88</v>
      </c>
      <c r="G39" s="8" t="s">
        <v>42</v>
      </c>
      <c r="H39" s="8">
        <v>880</v>
      </c>
      <c r="I39" s="10">
        <v>11236</v>
      </c>
      <c r="J39" s="8" t="e">
        <f>Report54_fact_FOT2</f>
        <v>#NAME?</v>
      </c>
      <c r="K39" s="8" t="e">
        <f>Report54_fact_FOT3</f>
        <v>#NAME?</v>
      </c>
      <c r="L39" s="8" t="e">
        <f>Report54_fact_materials2</f>
        <v>#NAME?</v>
      </c>
      <c r="M39" s="8" t="e">
        <f>Report54_fact_profitability</f>
        <v>#NAME?</v>
      </c>
      <c r="N39" s="8" t="e">
        <f>Report54_fact_ALL2</f>
        <v>#NAME?</v>
      </c>
      <c r="O39" s="8"/>
      <c r="P39" s="25"/>
      <c r="Q39" s="8" t="s">
        <v>31</v>
      </c>
    </row>
    <row r="40" spans="1:17" ht="22.5" x14ac:dyDescent="0.2">
      <c r="B40" s="23">
        <f t="shared" si="0"/>
        <v>31</v>
      </c>
      <c r="C40" s="8">
        <v>2012</v>
      </c>
      <c r="D40" s="8">
        <v>12</v>
      </c>
      <c r="E40" s="9" t="s">
        <v>118</v>
      </c>
      <c r="F40" s="9"/>
      <c r="G40" s="8" t="s">
        <v>45</v>
      </c>
      <c r="H40" s="8">
        <v>4</v>
      </c>
      <c r="I40" s="10">
        <v>3374</v>
      </c>
      <c r="J40" s="8" t="e">
        <f>Report54_fact_FOT2</f>
        <v>#NAME?</v>
      </c>
      <c r="K40" s="8" t="e">
        <f>Report54_fact_FOT3</f>
        <v>#NAME?</v>
      </c>
      <c r="L40" s="8" t="e">
        <f>Report54_fact_materials2</f>
        <v>#NAME?</v>
      </c>
      <c r="M40" s="8" t="e">
        <f>Report54_fact_profitability</f>
        <v>#NAME?</v>
      </c>
      <c r="N40" s="8" t="e">
        <f>Report54_fact_ALL2</f>
        <v>#NAME?</v>
      </c>
      <c r="O40" s="8"/>
      <c r="P40" s="25"/>
      <c r="Q40" s="8" t="s">
        <v>31</v>
      </c>
    </row>
    <row r="41" spans="1:17" x14ac:dyDescent="0.2">
      <c r="B41" s="23">
        <f t="shared" si="0"/>
        <v>32</v>
      </c>
      <c r="C41" s="8">
        <v>2012</v>
      </c>
      <c r="D41" s="8">
        <v>12</v>
      </c>
      <c r="E41" s="9" t="s">
        <v>119</v>
      </c>
      <c r="F41" s="9" t="s">
        <v>113</v>
      </c>
      <c r="G41" s="8" t="s">
        <v>45</v>
      </c>
      <c r="H41" s="8">
        <v>1</v>
      </c>
      <c r="I41" s="10">
        <v>18</v>
      </c>
      <c r="J41" s="8" t="e">
        <f>Report54_fact_FOT2</f>
        <v>#NAME?</v>
      </c>
      <c r="K41" s="8" t="e">
        <f>Report54_fact_FOT3</f>
        <v>#NAME?</v>
      </c>
      <c r="L41" s="8" t="e">
        <f>Report54_fact_materials2</f>
        <v>#NAME?</v>
      </c>
      <c r="M41" s="8" t="e">
        <f>Report54_fact_profitability</f>
        <v>#NAME?</v>
      </c>
      <c r="N41" s="8" t="e">
        <f>Report54_fact_ALL2</f>
        <v>#NAME?</v>
      </c>
      <c r="O41" s="8"/>
      <c r="P41" s="25"/>
      <c r="Q41" s="8" t="s">
        <v>31</v>
      </c>
    </row>
    <row r="42" spans="1:17" ht="22.5" x14ac:dyDescent="0.2">
      <c r="B42" s="23">
        <f t="shared" si="0"/>
        <v>33</v>
      </c>
      <c r="C42" s="8">
        <v>2012</v>
      </c>
      <c r="D42" s="8">
        <v>12</v>
      </c>
      <c r="E42" s="9" t="s">
        <v>120</v>
      </c>
      <c r="F42" s="9" t="s">
        <v>95</v>
      </c>
      <c r="G42" s="8" t="s">
        <v>30</v>
      </c>
      <c r="H42" s="8">
        <v>65</v>
      </c>
      <c r="I42" s="10">
        <v>3975</v>
      </c>
      <c r="J42" s="8" t="e">
        <f>Report54_fact_FOT2</f>
        <v>#NAME?</v>
      </c>
      <c r="K42" s="8" t="e">
        <f>Report54_fact_FOT3</f>
        <v>#NAME?</v>
      </c>
      <c r="L42" s="8" t="e">
        <f>Report54_fact_materials2</f>
        <v>#NAME?</v>
      </c>
      <c r="M42" s="8" t="e">
        <f>Report54_fact_profitability</f>
        <v>#NAME?</v>
      </c>
      <c r="N42" s="8" t="e">
        <f>Report54_fact_ALL2</f>
        <v>#NAME?</v>
      </c>
      <c r="O42" s="8"/>
      <c r="P42" s="25"/>
      <c r="Q42" s="8" t="s">
        <v>31</v>
      </c>
    </row>
    <row r="43" spans="1:17" ht="12" x14ac:dyDescent="0.2">
      <c r="A43" s="17"/>
      <c r="B43" s="3"/>
      <c r="C43" s="3"/>
      <c r="D43" s="11"/>
      <c r="E43" s="11"/>
      <c r="F43" s="11"/>
      <c r="G43" s="11"/>
      <c r="H43" s="11"/>
      <c r="I43" s="12"/>
      <c r="J43" s="13" t="e">
        <f>SUM($J$10:$J$42)</f>
        <v>#NAME?</v>
      </c>
      <c r="K43" s="13" t="e">
        <f>SUM($K$10:$K$42)</f>
        <v>#NAME?</v>
      </c>
      <c r="L43" s="13" t="e">
        <f>SUM($L$10:$L$42)</f>
        <v>#NAME?</v>
      </c>
      <c r="M43" s="13" t="e">
        <f>SUM($M$10:$M$42)</f>
        <v>#NAME?</v>
      </c>
      <c r="N43" s="13" t="e">
        <f>SUM($N$10:$N$42)</f>
        <v>#NAME?</v>
      </c>
      <c r="O43" s="13"/>
      <c r="P43" s="13"/>
      <c r="Q43" s="13"/>
    </row>
    <row r="45" spans="1:17" x14ac:dyDescent="0.2">
      <c r="B45" s="1" t="s">
        <v>19</v>
      </c>
    </row>
    <row r="48" spans="1:17" ht="12.75" x14ac:dyDescent="0.2">
      <c r="B48" s="18"/>
      <c r="C48" s="18"/>
    </row>
    <row r="49" spans="2:3" ht="12.75" x14ac:dyDescent="0.2">
      <c r="B49" s="18" t="s">
        <v>121</v>
      </c>
      <c r="C49" s="18"/>
    </row>
    <row r="50" spans="2:3" ht="12.75" x14ac:dyDescent="0.2">
      <c r="B50" s="4"/>
      <c r="C50" s="4"/>
    </row>
    <row r="51" spans="2:3" x14ac:dyDescent="0.2">
      <c r="B51" s="1" t="s">
        <v>21</v>
      </c>
    </row>
    <row r="53" spans="2:3" x14ac:dyDescent="0.2">
      <c r="C53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2" priority="6" stopIfTrue="1" operator="notEqual">
      <formula>0</formula>
    </cfRule>
  </conditionalFormatting>
  <conditionalFormatting sqref="D4:E6 B10:Q42">
    <cfRule type="expression" dxfId="1" priority="5" stopIfTrue="1">
      <formula>#REF!='TRUE'</formula>
    </cfRule>
  </conditionalFormatting>
  <conditionalFormatting sqref="B43:C43">
    <cfRule type="expression" dxfId="0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6"/>
  <sheetViews>
    <sheetView workbookViewId="0">
      <selection activeCell="A30021" sqref="A30021:S30022"/>
    </sheetView>
  </sheetViews>
  <sheetFormatPr defaultRowHeight="11.25" x14ac:dyDescent="0.2"/>
  <sheetData>
    <row r="5" spans="1:9" x14ac:dyDescent="0.2">
      <c r="A5" s="36" t="s">
        <v>22</v>
      </c>
      <c r="B5" t="e">
        <f>XLR_ERRNAME</f>
        <v>#NAME?</v>
      </c>
    </row>
    <row r="6" spans="1:9" x14ac:dyDescent="0.2">
      <c r="A6" t="s">
        <v>23</v>
      </c>
      <c r="B6" s="37" t="s">
        <v>24</v>
      </c>
      <c r="C6" s="37" t="s">
        <v>25</v>
      </c>
      <c r="D6" s="37" t="s">
        <v>26</v>
      </c>
      <c r="E6" s="37" t="s">
        <v>27</v>
      </c>
      <c r="H6" s="37" t="s">
        <v>25</v>
      </c>
      <c r="I6" s="37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Ремонт</vt:lpstr>
      <vt:lpstr>Содержание</vt:lpstr>
      <vt:lpstr>detailRange2</vt:lpstr>
      <vt:lpstr>detailRange3</vt:lpstr>
      <vt:lpstr>Ремонт!Заголовки_для_печати</vt:lpstr>
      <vt:lpstr>Содержание!Заголовки_для_печати</vt:lpstr>
    </vt:vector>
  </TitlesOfParts>
  <Company>AF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2008-09-02T07:56:24Z</cp:lastPrinted>
  <dcterms:created xsi:type="dcterms:W3CDTF">2000-01-15T16:53:55Z</dcterms:created>
  <dcterms:modified xsi:type="dcterms:W3CDTF">2013-02-11T06:57:49Z</dcterms:modified>
</cp:coreProperties>
</file>