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120" yWindow="135" windowWidth="12120" windowHeight="9120" activeTab="1"/>
  </bookViews>
  <sheets>
    <sheet name="Ремонт" sheetId="2" r:id="rId1"/>
    <sheet name="Содержание" sheetId="3" r:id="rId2"/>
    <sheet name="XLR_NoRangeSheet" sheetId="4" state="veryHidden" r:id="rId3"/>
  </sheets>
  <definedNames>
    <definedName name="DetailRange">#REF!</definedName>
    <definedName name="detailRange2">Ремонт!$A$10:$Q$34</definedName>
    <definedName name="detailRange3">Содержание!$A$10:$Q$64</definedName>
    <definedName name="XLR_ERRNAMESTR" hidden="1">XLR_NoRangeSheet!$B$5</definedName>
    <definedName name="XLR_VERSION" hidden="1">XLR_NoRangeSheet!$A$5</definedName>
    <definedName name="XLRPARAMS_comment" hidden="1">XLR_NoRangeSheet!$D$6</definedName>
    <definedName name="XLRPARAMS_company" hidden="1">XLR_NoRangeSheet!$E$6</definedName>
    <definedName name="XLRPARAMS_exportPath" hidden="1">XLR_NoRangeSheet!$F$6</definedName>
    <definedName name="XLRPARAMS_exportPath2" hidden="1">XLR_NoRangeSheet!$G$6</definedName>
    <definedName name="XLRPARAMS_period1" hidden="1">XLR_NoRangeSheet!$H$6</definedName>
    <definedName name="XLRPARAMS_period2" hidden="1">XLR_NoRangeSheet!$I$6</definedName>
    <definedName name="XLRPARAMS_title" hidden="1">XLR_NoRangeSheet!$B$6</definedName>
    <definedName name="XLRPARAMS_title2" hidden="1">XLR_NoRangeSheet!$C$6</definedName>
    <definedName name="_xlnm.Print_Titles" localSheetId="0">Ремонт!$7:$8</definedName>
    <definedName name="_xlnm.Print_Titles" localSheetId="1">Содержание!$7:$8</definedName>
  </definedNames>
  <calcPr calcId="144525" fullCalcOnLoad="1"/>
</workbook>
</file>

<file path=xl/calcChain.xml><?xml version="1.0" encoding="utf-8"?>
<calcChain xmlns="http://schemas.openxmlformats.org/spreadsheetml/2006/main">
  <c r="B17" i="3" l="1"/>
  <c r="B18" i="3" s="1"/>
  <c r="B19" i="3" s="1"/>
  <c r="B20" i="3" s="1"/>
  <c r="B21" i="3" s="1"/>
  <c r="B22" i="3" s="1"/>
  <c r="B23" i="3" s="1"/>
  <c r="B24" i="3" s="1"/>
  <c r="B25" i="3" s="1"/>
  <c r="B26" i="3" s="1"/>
  <c r="B27" i="3" s="1"/>
  <c r="B28" i="3" s="1"/>
  <c r="B29" i="3" s="1"/>
  <c r="B30" i="3" s="1"/>
  <c r="B31" i="3" s="1"/>
  <c r="B32" i="3" s="1"/>
  <c r="B33" i="3" s="1"/>
  <c r="B34" i="3" s="1"/>
  <c r="B35" i="3" s="1"/>
  <c r="B36" i="3" s="1"/>
  <c r="B37" i="3" s="1"/>
  <c r="B38" i="3" s="1"/>
  <c r="B39" i="3" s="1"/>
  <c r="B40" i="3" s="1"/>
  <c r="B41" i="3" s="1"/>
  <c r="B42" i="3" s="1"/>
  <c r="B43" i="3" s="1"/>
  <c r="B44" i="3" s="1"/>
  <c r="B45" i="3" s="1"/>
  <c r="B46" i="3" s="1"/>
  <c r="B47" i="3" s="1"/>
  <c r="B48" i="3" s="1"/>
  <c r="B49" i="3" s="1"/>
  <c r="B50" i="3" s="1"/>
  <c r="B51" i="3" s="1"/>
  <c r="B52" i="3" s="1"/>
  <c r="B53" i="3" s="1"/>
  <c r="B54" i="3" s="1"/>
  <c r="B55" i="3" s="1"/>
  <c r="B56" i="3" s="1"/>
  <c r="B57" i="3" s="1"/>
  <c r="B58" i="3" s="1"/>
  <c r="B59" i="3" s="1"/>
  <c r="B60" i="3" s="1"/>
  <c r="B61" i="3" s="1"/>
  <c r="B62" i="3" s="1"/>
  <c r="B63" i="3" s="1"/>
  <c r="N63" i="3"/>
  <c r="M63" i="3"/>
  <c r="L63" i="3"/>
  <c r="K63" i="3"/>
  <c r="J63" i="3"/>
  <c r="N62" i="3"/>
  <c r="M62" i="3"/>
  <c r="L62" i="3"/>
  <c r="K62" i="3"/>
  <c r="J62" i="3"/>
  <c r="N61" i="3"/>
  <c r="M61" i="3"/>
  <c r="L61" i="3"/>
  <c r="K61" i="3"/>
  <c r="J61" i="3"/>
  <c r="N60" i="3"/>
  <c r="M60" i="3"/>
  <c r="L60" i="3"/>
  <c r="K60" i="3"/>
  <c r="J60" i="3"/>
  <c r="N59" i="3"/>
  <c r="M59" i="3"/>
  <c r="L59" i="3"/>
  <c r="K59" i="3"/>
  <c r="J59" i="3"/>
  <c r="N58" i="3"/>
  <c r="M58" i="3"/>
  <c r="L58" i="3"/>
  <c r="K58" i="3"/>
  <c r="J58" i="3"/>
  <c r="N57" i="3"/>
  <c r="M57" i="3"/>
  <c r="L57" i="3"/>
  <c r="K57" i="3"/>
  <c r="J57" i="3"/>
  <c r="N56" i="3"/>
  <c r="M56" i="3"/>
  <c r="L56" i="3"/>
  <c r="K56" i="3"/>
  <c r="J56" i="3"/>
  <c r="N55" i="3"/>
  <c r="M55" i="3"/>
  <c r="L55" i="3"/>
  <c r="K55" i="3"/>
  <c r="J55" i="3"/>
  <c r="N54" i="3"/>
  <c r="M54" i="3"/>
  <c r="L54" i="3"/>
  <c r="K54" i="3"/>
  <c r="J54" i="3"/>
  <c r="N53" i="3"/>
  <c r="M53" i="3"/>
  <c r="L53" i="3"/>
  <c r="K53" i="3"/>
  <c r="J53" i="3"/>
  <c r="N52" i="3"/>
  <c r="M52" i="3"/>
  <c r="L52" i="3"/>
  <c r="K52" i="3"/>
  <c r="J52" i="3"/>
  <c r="N51" i="3"/>
  <c r="M51" i="3"/>
  <c r="L51" i="3"/>
  <c r="K51" i="3"/>
  <c r="J51" i="3"/>
  <c r="N50" i="3"/>
  <c r="M50" i="3"/>
  <c r="L50" i="3"/>
  <c r="K50" i="3"/>
  <c r="J50" i="3"/>
  <c r="N49" i="3"/>
  <c r="M49" i="3"/>
  <c r="L49" i="3"/>
  <c r="K49" i="3"/>
  <c r="J49" i="3"/>
  <c r="N48" i="3"/>
  <c r="M48" i="3"/>
  <c r="L48" i="3"/>
  <c r="K48" i="3"/>
  <c r="J48" i="3"/>
  <c r="N47" i="3"/>
  <c r="M47" i="3"/>
  <c r="L47" i="3"/>
  <c r="K47" i="3"/>
  <c r="J47" i="3"/>
  <c r="N46" i="3"/>
  <c r="M46" i="3"/>
  <c r="L46" i="3"/>
  <c r="K46" i="3"/>
  <c r="J46" i="3"/>
  <c r="N45" i="3"/>
  <c r="M45" i="3"/>
  <c r="L45" i="3"/>
  <c r="K45" i="3"/>
  <c r="J45" i="3"/>
  <c r="N44" i="3"/>
  <c r="M44" i="3"/>
  <c r="L44" i="3"/>
  <c r="K44" i="3"/>
  <c r="J44" i="3"/>
  <c r="N43" i="3"/>
  <c r="M43" i="3"/>
  <c r="L43" i="3"/>
  <c r="K43" i="3"/>
  <c r="J43" i="3"/>
  <c r="N42" i="3"/>
  <c r="M42" i="3"/>
  <c r="L42" i="3"/>
  <c r="K42" i="3"/>
  <c r="J42" i="3"/>
  <c r="N41" i="3"/>
  <c r="M41" i="3"/>
  <c r="L41" i="3"/>
  <c r="K41" i="3"/>
  <c r="J41" i="3"/>
  <c r="N40" i="3"/>
  <c r="M40" i="3"/>
  <c r="L40" i="3"/>
  <c r="K40" i="3"/>
  <c r="J40" i="3"/>
  <c r="N39" i="3"/>
  <c r="M39" i="3"/>
  <c r="L39" i="3"/>
  <c r="K39" i="3"/>
  <c r="J39" i="3"/>
  <c r="N38" i="3"/>
  <c r="M38" i="3"/>
  <c r="L38" i="3"/>
  <c r="K38" i="3"/>
  <c r="J38" i="3"/>
  <c r="N37" i="3"/>
  <c r="M37" i="3"/>
  <c r="L37" i="3"/>
  <c r="K37" i="3"/>
  <c r="J37" i="3"/>
  <c r="N36" i="3"/>
  <c r="M36" i="3"/>
  <c r="L36" i="3"/>
  <c r="K36" i="3"/>
  <c r="J36" i="3"/>
  <c r="N35" i="3"/>
  <c r="M35" i="3"/>
  <c r="L35" i="3"/>
  <c r="K35" i="3"/>
  <c r="J35" i="3"/>
  <c r="N34" i="3"/>
  <c r="M34" i="3"/>
  <c r="L34" i="3"/>
  <c r="K34" i="3"/>
  <c r="J34" i="3"/>
  <c r="N33" i="3"/>
  <c r="M33" i="3"/>
  <c r="L33" i="3"/>
  <c r="K33" i="3"/>
  <c r="J33" i="3"/>
  <c r="N32" i="3"/>
  <c r="M32" i="3"/>
  <c r="L32" i="3"/>
  <c r="K32" i="3"/>
  <c r="J32" i="3"/>
  <c r="N31" i="3"/>
  <c r="M31" i="3"/>
  <c r="L31" i="3"/>
  <c r="K31" i="3"/>
  <c r="J31" i="3"/>
  <c r="N30" i="3"/>
  <c r="M30" i="3"/>
  <c r="L30" i="3"/>
  <c r="K30" i="3"/>
  <c r="J30" i="3"/>
  <c r="N29" i="3"/>
  <c r="M29" i="3"/>
  <c r="L29" i="3"/>
  <c r="K29" i="3"/>
  <c r="J29" i="3"/>
  <c r="N28" i="3"/>
  <c r="M28" i="3"/>
  <c r="L28" i="3"/>
  <c r="K28" i="3"/>
  <c r="J28" i="3"/>
  <c r="N27" i="3"/>
  <c r="M27" i="3"/>
  <c r="L27" i="3"/>
  <c r="K27" i="3"/>
  <c r="J27" i="3"/>
  <c r="N26" i="3"/>
  <c r="M26" i="3"/>
  <c r="L26" i="3"/>
  <c r="K26" i="3"/>
  <c r="J26" i="3"/>
  <c r="N25" i="3"/>
  <c r="M25" i="3"/>
  <c r="L25" i="3"/>
  <c r="K25" i="3"/>
  <c r="J25" i="3"/>
  <c r="N24" i="3"/>
  <c r="M24" i="3"/>
  <c r="L24" i="3"/>
  <c r="K24" i="3"/>
  <c r="J24" i="3"/>
  <c r="N23" i="3"/>
  <c r="M23" i="3"/>
  <c r="L23" i="3"/>
  <c r="K23" i="3"/>
  <c r="J23" i="3"/>
  <c r="N22" i="3"/>
  <c r="M22" i="3"/>
  <c r="L22" i="3"/>
  <c r="K22" i="3"/>
  <c r="J22" i="3"/>
  <c r="N21" i="3"/>
  <c r="M21" i="3"/>
  <c r="L21" i="3"/>
  <c r="K21" i="3"/>
  <c r="J21" i="3"/>
  <c r="N20" i="3"/>
  <c r="M20" i="3"/>
  <c r="L20" i="3"/>
  <c r="K20" i="3"/>
  <c r="J20" i="3"/>
  <c r="N19" i="3"/>
  <c r="M19" i="3"/>
  <c r="L19" i="3"/>
  <c r="K19" i="3"/>
  <c r="J19" i="3"/>
  <c r="N18" i="3"/>
  <c r="M18" i="3"/>
  <c r="L18" i="3"/>
  <c r="K18" i="3"/>
  <c r="J18" i="3"/>
  <c r="N17" i="3"/>
  <c r="M17" i="3"/>
  <c r="L17" i="3"/>
  <c r="K17" i="3"/>
  <c r="J17" i="3"/>
  <c r="N16" i="3"/>
  <c r="M16" i="3"/>
  <c r="L16" i="3"/>
  <c r="K16" i="3"/>
  <c r="J16" i="3"/>
  <c r="N15" i="3"/>
  <c r="M15" i="3"/>
  <c r="L15" i="3"/>
  <c r="K15" i="3"/>
  <c r="J15" i="3"/>
  <c r="N14" i="3"/>
  <c r="M14" i="3"/>
  <c r="L14" i="3"/>
  <c r="K14" i="3"/>
  <c r="J14" i="3"/>
  <c r="N13" i="3"/>
  <c r="M13" i="3"/>
  <c r="L13" i="3"/>
  <c r="K13" i="3"/>
  <c r="J13" i="3"/>
  <c r="N12" i="3"/>
  <c r="M12" i="3"/>
  <c r="L12" i="3"/>
  <c r="K12" i="3"/>
  <c r="J12" i="3"/>
  <c r="N11" i="3"/>
  <c r="M11" i="3"/>
  <c r="L11" i="3"/>
  <c r="K11" i="3"/>
  <c r="J11" i="3"/>
  <c r="N10" i="3"/>
  <c r="N64" i="3" s="1"/>
  <c r="M10" i="3"/>
  <c r="M64" i="3" s="1"/>
  <c r="L10" i="3"/>
  <c r="L64" i="3" s="1"/>
  <c r="K10" i="3"/>
  <c r="K64" i="3" s="1"/>
  <c r="J10" i="3"/>
  <c r="J64" i="3" s="1"/>
  <c r="B10" i="3"/>
  <c r="B11" i="3" s="1"/>
  <c r="B12" i="3" s="1"/>
  <c r="B13" i="3" s="1"/>
  <c r="B14" i="3" s="1"/>
  <c r="B15" i="3" s="1"/>
  <c r="B16" i="3" s="1"/>
  <c r="I34" i="2"/>
  <c r="N33" i="2"/>
  <c r="M33" i="2"/>
  <c r="L33" i="2"/>
  <c r="K33" i="2"/>
  <c r="J33" i="2"/>
  <c r="N32" i="2"/>
  <c r="M32" i="2"/>
  <c r="L32" i="2"/>
  <c r="K32" i="2"/>
  <c r="J32" i="2"/>
  <c r="N31" i="2"/>
  <c r="M31" i="2"/>
  <c r="L31" i="2"/>
  <c r="K31" i="2"/>
  <c r="J31" i="2"/>
  <c r="N30" i="2"/>
  <c r="M30" i="2"/>
  <c r="L30" i="2"/>
  <c r="K30" i="2"/>
  <c r="J30" i="2"/>
  <c r="N29" i="2"/>
  <c r="M29" i="2"/>
  <c r="L29" i="2"/>
  <c r="K29" i="2"/>
  <c r="J29" i="2"/>
  <c r="N28" i="2"/>
  <c r="M28" i="2"/>
  <c r="L28" i="2"/>
  <c r="K28" i="2"/>
  <c r="J28" i="2"/>
  <c r="N27" i="2"/>
  <c r="M27" i="2"/>
  <c r="L27" i="2"/>
  <c r="K27" i="2"/>
  <c r="J27" i="2"/>
  <c r="N26" i="2"/>
  <c r="M26" i="2"/>
  <c r="L26" i="2"/>
  <c r="K26" i="2"/>
  <c r="J26" i="2"/>
  <c r="N25" i="2"/>
  <c r="M25" i="2"/>
  <c r="L25" i="2"/>
  <c r="K25" i="2"/>
  <c r="J25" i="2"/>
  <c r="N24" i="2"/>
  <c r="M24" i="2"/>
  <c r="L24" i="2"/>
  <c r="K24" i="2"/>
  <c r="J24" i="2"/>
  <c r="N23" i="2"/>
  <c r="M23" i="2"/>
  <c r="L23" i="2"/>
  <c r="K23" i="2"/>
  <c r="J23" i="2"/>
  <c r="N22" i="2"/>
  <c r="M22" i="2"/>
  <c r="L22" i="2"/>
  <c r="K22" i="2"/>
  <c r="J22" i="2"/>
  <c r="N21" i="2"/>
  <c r="M21" i="2"/>
  <c r="L21" i="2"/>
  <c r="K21" i="2"/>
  <c r="J21" i="2"/>
  <c r="N20" i="2"/>
  <c r="M20" i="2"/>
  <c r="L20" i="2"/>
  <c r="K20" i="2"/>
  <c r="J20" i="2"/>
  <c r="N19" i="2"/>
  <c r="M19" i="2"/>
  <c r="L19" i="2"/>
  <c r="K19" i="2"/>
  <c r="J19" i="2"/>
  <c r="N18" i="2"/>
  <c r="M18" i="2"/>
  <c r="L18" i="2"/>
  <c r="K18" i="2"/>
  <c r="J18" i="2"/>
  <c r="N17" i="2"/>
  <c r="M17" i="2"/>
  <c r="L17" i="2"/>
  <c r="K17" i="2"/>
  <c r="J17" i="2"/>
  <c r="N16" i="2"/>
  <c r="M16" i="2"/>
  <c r="L16" i="2"/>
  <c r="K16" i="2"/>
  <c r="J16" i="2"/>
  <c r="N15" i="2"/>
  <c r="M15" i="2"/>
  <c r="L15" i="2"/>
  <c r="K15" i="2"/>
  <c r="J15" i="2"/>
  <c r="N14" i="2"/>
  <c r="M14" i="2"/>
  <c r="L14" i="2"/>
  <c r="K14" i="2"/>
  <c r="J14" i="2"/>
  <c r="N13" i="2"/>
  <c r="M13" i="2"/>
  <c r="L13" i="2"/>
  <c r="K13" i="2"/>
  <c r="J13" i="2"/>
  <c r="N12" i="2"/>
  <c r="M12" i="2"/>
  <c r="L12" i="2"/>
  <c r="K12" i="2"/>
  <c r="J12" i="2"/>
  <c r="N11" i="2"/>
  <c r="M11" i="2"/>
  <c r="L11" i="2"/>
  <c r="K11" i="2"/>
  <c r="J11" i="2"/>
  <c r="N10" i="2"/>
  <c r="N34" i="2" s="1"/>
  <c r="M10" i="2"/>
  <c r="M34" i="2" s="1"/>
  <c r="L10" i="2"/>
  <c r="L34" i="2" s="1"/>
  <c r="K10" i="2"/>
  <c r="K34" i="2" s="1"/>
  <c r="J10" i="2"/>
  <c r="J34" i="2" s="1"/>
  <c r="B10" i="2"/>
  <c r="B11" i="2" s="1"/>
  <c r="B12" i="2" s="1"/>
  <c r="B13" i="2" s="1"/>
  <c r="B14" i="2" s="1"/>
  <c r="B15" i="2" s="1"/>
  <c r="B16" i="2" s="1"/>
  <c r="B17" i="2" s="1"/>
  <c r="B18" i="2" s="1"/>
  <c r="B19" i="2" s="1"/>
  <c r="B20" i="2" s="1"/>
  <c r="B21" i="2" s="1"/>
  <c r="B22" i="2" s="1"/>
  <c r="B23" i="2" s="1"/>
  <c r="B24" i="2" s="1"/>
  <c r="B25" i="2" s="1"/>
  <c r="B26" i="2" s="1"/>
  <c r="B27" i="2" s="1"/>
  <c r="B28" i="2" s="1"/>
  <c r="B29" i="2" s="1"/>
  <c r="B30" i="2" s="1"/>
  <c r="B31" i="2" s="1"/>
  <c r="B32" i="2" s="1"/>
  <c r="B33" i="2" s="1"/>
  <c r="B5" i="4"/>
  <c r="B5" i="3"/>
  <c r="B5" i="2"/>
  <c r="S3" i="3"/>
  <c r="S2" i="3"/>
  <c r="S3" i="2"/>
  <c r="S2" i="2"/>
  <c r="B6" i="3"/>
  <c r="B4" i="3"/>
  <c r="B37" i="2"/>
  <c r="B6" i="2"/>
  <c r="B4" i="2"/>
</calcChain>
</file>

<file path=xl/sharedStrings.xml><?xml version="1.0" encoding="utf-8"?>
<sst xmlns="http://schemas.openxmlformats.org/spreadsheetml/2006/main" count="359" uniqueCount="168">
  <si>
    <t>Год</t>
  </si>
  <si>
    <t>Месяц</t>
  </si>
  <si>
    <t>Вид работ</t>
  </si>
  <si>
    <t>Кол-во</t>
  </si>
  <si>
    <t>Ед. изм.</t>
  </si>
  <si>
    <t>Место проведения работ</t>
  </si>
  <si>
    <t>з/пл</t>
  </si>
  <si>
    <t>Материалы с НДС</t>
  </si>
  <si>
    <t>Всего</t>
  </si>
  <si>
    <t>Накладные расходы</t>
  </si>
  <si>
    <t>ИТОГО-ФАКТ</t>
  </si>
  <si>
    <t>Рентабельность</t>
  </si>
  <si>
    <t>Информация о выполненных работах</t>
  </si>
  <si>
    <t>по статье "Ремонт жилья"</t>
  </si>
  <si>
    <t>№ п/п</t>
  </si>
  <si>
    <t>Примечание</t>
  </si>
  <si>
    <t>Номер</t>
  </si>
  <si>
    <t>Дата</t>
  </si>
  <si>
    <t>Акт</t>
  </si>
  <si>
    <t>* в информации не указаны техническое и аварийно-ремонтное обслуживание,  техническое и аварийное обслуживание электрических сетей и  электроэнергия МОП</t>
  </si>
  <si>
    <t>по статье "Содержание жилья"</t>
  </si>
  <si>
    <t>Исполнитель: Яркина Е.Н.</t>
  </si>
  <si>
    <t>4.2, Developer  (build 121-D7)</t>
  </si>
  <si>
    <t>xlrParams</t>
  </si>
  <si>
    <t>на доме № 200 по ул. С.ШИЛО</t>
  </si>
  <si>
    <t>за период c 01.02.2010 по 31.12.2012</t>
  </si>
  <si>
    <t/>
  </si>
  <si>
    <t>Управляющая компания ООО "УК "Западное" с 01.02.2010</t>
  </si>
  <si>
    <t>внутренний ливнесток</t>
  </si>
  <si>
    <t>Смена труб канализации Ф до 100мм</t>
  </si>
  <si>
    <t>п.м.</t>
  </si>
  <si>
    <t>Выполнено по предписанию№4721 И</t>
  </si>
  <si>
    <t>ремонт электрощитовой</t>
  </si>
  <si>
    <t>Масляная окраска металлических поверхностей 1 раз</t>
  </si>
  <si>
    <t>кв.м</t>
  </si>
  <si>
    <t xml:space="preserve"> Выполнено протокол приритет.</t>
  </si>
  <si>
    <t>кв.147-148</t>
  </si>
  <si>
    <t>Выполнено в 2010г. подрядной орг-ей ООО "Партнер Сервис"</t>
  </si>
  <si>
    <t>за 11 месяцев</t>
  </si>
  <si>
    <t>Услуги Банков и почты по приему платежей</t>
  </si>
  <si>
    <t>Выполнено</t>
  </si>
  <si>
    <t>За 11 месяцев</t>
  </si>
  <si>
    <t>Услуги ЕРКЦ по печати, начислению, перерасчетам и доставке квитанций</t>
  </si>
  <si>
    <t>2 подъезд</t>
  </si>
  <si>
    <t>Ремонт подъезда 9 этажного со сменой остеления , масляной окраской мет. конструкций, окон, дверей</t>
  </si>
  <si>
    <t>Протокол приоритетности Выполнено</t>
  </si>
  <si>
    <t>подъезд 2,4,6 Применительно  из ПХВ</t>
  </si>
  <si>
    <t>Смена труб внутреннего водостока (чугунных) 100 мм</t>
  </si>
  <si>
    <t>Выполнено по АДС-05</t>
  </si>
  <si>
    <t>подъезд 3</t>
  </si>
  <si>
    <t>шт.</t>
  </si>
  <si>
    <t>Выполнено по протоколу приоритетности</t>
  </si>
  <si>
    <t>кв. 78-82</t>
  </si>
  <si>
    <t>Смена отдельных участков трубопроводов D32мм (ГВС)</t>
  </si>
  <si>
    <t>Прием Директора В.И.Западня, участник ВОВ</t>
  </si>
  <si>
    <t>Проектирование узлов учета тепловой энергии</t>
  </si>
  <si>
    <t>Выполнено ООО "Теплострой"</t>
  </si>
  <si>
    <t>кв147-148</t>
  </si>
  <si>
    <t>Обращение В ЖКХ №8915  от 08.12.09, Обращение жит. № 440 от 11.03.2011г.  ПЕРЕНОС С ФЕВРАЛЯ 2011гВЫполнено</t>
  </si>
  <si>
    <t>подъезд 5</t>
  </si>
  <si>
    <t>Протокол приоритетности</t>
  </si>
  <si>
    <t>За 12 месяцев</t>
  </si>
  <si>
    <t>кв.48</t>
  </si>
  <si>
    <t>Обращение жит. № 1670 от 01.08.2011г., выполнено</t>
  </si>
  <si>
    <t>кв.147,151,155</t>
  </si>
  <si>
    <t>АДС-05, выполнено</t>
  </si>
  <si>
    <t>кв.244,248</t>
  </si>
  <si>
    <t>кв.91,с оббивкой оцинковкой</t>
  </si>
  <si>
    <t>Ремонт дверного блока</t>
  </si>
  <si>
    <t>Обращение жит. № 3015 от 14.12.2011г., выполнено частично</t>
  </si>
  <si>
    <t>подвал</t>
  </si>
  <si>
    <t>Установка водомерного узла учета</t>
  </si>
  <si>
    <t>подъезды 1, 2 , применительно ремонт дверей выхода на кровлю</t>
  </si>
  <si>
    <t>подъезд 4</t>
  </si>
  <si>
    <t>Смена электросчетчиков</t>
  </si>
  <si>
    <t>подъезд 1,2, подвал Применительно D90</t>
  </si>
  <si>
    <t>Смена отдельных участков трубопроводов до D100 мм (ГВС)</t>
  </si>
  <si>
    <t>Протокол приоритетности, выполнено</t>
  </si>
  <si>
    <t>подвад, дезинфекция</t>
  </si>
  <si>
    <t>Дезинсекция помещений</t>
  </si>
  <si>
    <t>Выполнено подрядной организацией ООО "Центр Сфера". Акт № 6</t>
  </si>
  <si>
    <t>Выполнено подрядной организацией ООО "Центр Сфера". Акт № 10</t>
  </si>
  <si>
    <t>придомовая территория</t>
  </si>
  <si>
    <t>Энтомологические работы</t>
  </si>
  <si>
    <t>Выполнено подрядной организацией ФГУЗ "Центр гигиены и эпидемиологии РО". Акт № 1</t>
  </si>
  <si>
    <t>ввод ЦО</t>
  </si>
  <si>
    <t>Гидравлические испытания трубопровода Ф до 100мм</t>
  </si>
  <si>
    <t>кв.188, ревизия крана ГВС, применительно</t>
  </si>
  <si>
    <t>Установка вентиля D 20 мм</t>
  </si>
  <si>
    <t>кв.234, смена полотенцесушителя</t>
  </si>
  <si>
    <t>подвал, ЦО</t>
  </si>
  <si>
    <t>Ремонт задвижки D до 100 мм без снятия с места</t>
  </si>
  <si>
    <t>+ликвид.воздуш.пробок</t>
  </si>
  <si>
    <t>кв. 216</t>
  </si>
  <si>
    <t>Смена сгонов у трубопроводов D до 20 мм</t>
  </si>
  <si>
    <t>кв.31 подвал</t>
  </si>
  <si>
    <t>Очистка канализационной сети (внутренней)</t>
  </si>
  <si>
    <t>кв. 101,218 непрогрев, D40+устан.регистра</t>
  </si>
  <si>
    <t>Смена отдельных участков трубопроводов D 50 (отопление)</t>
  </si>
  <si>
    <t>м.</t>
  </si>
  <si>
    <t>кв.146</t>
  </si>
  <si>
    <t>Установка перил деревянных</t>
  </si>
  <si>
    <t>подвал+ уборка мусора</t>
  </si>
  <si>
    <t>подъезд 3,7 Применительно ГВС</t>
  </si>
  <si>
    <t>Ремонт запорной арматуры без снятия с места D 25 мм ЦО</t>
  </si>
  <si>
    <t>подвал, узел учета</t>
  </si>
  <si>
    <t>узел учета</t>
  </si>
  <si>
    <t>кв.195 Применительно ремонт</t>
  </si>
  <si>
    <t>Изготовление и уставновка полотенцесушителя</t>
  </si>
  <si>
    <t>Смена отдельных участков трубопроводов D 25 (ГВС)</t>
  </si>
  <si>
    <t>Применительно проч.внутр.ливнестока</t>
  </si>
  <si>
    <t>Смена внутреннего водостока из труб ПХВ ф  50 мм</t>
  </si>
  <si>
    <t>подвал Применительно хлорирование</t>
  </si>
  <si>
    <t>Установка скамейки</t>
  </si>
  <si>
    <t>Применительно побелка деревьев</t>
  </si>
  <si>
    <t>Масляная окраска дверей</t>
  </si>
  <si>
    <t>вентканал Применительно закрытие контура(плитой ОСП)</t>
  </si>
  <si>
    <t>Изготовление и установка металлического козырька на вентканалы</t>
  </si>
  <si>
    <t>Выполнено подрядной организацией ООО "Партэк"</t>
  </si>
  <si>
    <t>Прочистка вентканалов</t>
  </si>
  <si>
    <t>Выполнено подрядной организацией ООО "Белый Медведь"</t>
  </si>
  <si>
    <t>+дымоходов</t>
  </si>
  <si>
    <t>Применительно внутр.сист.ЦО</t>
  </si>
  <si>
    <t>Применительно обрезка и удаление деревьев</t>
  </si>
  <si>
    <t>Обрезка деревьев</t>
  </si>
  <si>
    <t>Выполнено подрядной организацией ИП Карасев А.В.</t>
  </si>
  <si>
    <t>Применительно удаление деревьев</t>
  </si>
  <si>
    <t>Применительно подвал</t>
  </si>
  <si>
    <t>Выполнено подрядной орг-ей ИП Шубин А.С.</t>
  </si>
  <si>
    <t>+остекление</t>
  </si>
  <si>
    <t>подъезд 7</t>
  </si>
  <si>
    <t>Ремонт цементной стяжки  полов</t>
  </si>
  <si>
    <t>подвал,Применительно уст-ка фланцев на затворы</t>
  </si>
  <si>
    <t>Заглушка диаметром 110мм</t>
  </si>
  <si>
    <t>кв.152</t>
  </si>
  <si>
    <t>Прочистка врезок ЦО</t>
  </si>
  <si>
    <t>кв.233,227,217</t>
  </si>
  <si>
    <t>Выполнено ООО "Белый Медведь"</t>
  </si>
  <si>
    <t>территория, применительно окраска деревьев и скамеек</t>
  </si>
  <si>
    <t>Масляная окраска детских площадок</t>
  </si>
  <si>
    <t>подъезд, применительно установка аншлагов</t>
  </si>
  <si>
    <t>Ремонт оконных переплетов</t>
  </si>
  <si>
    <t>подвал, применительно испытания ввода ЦО</t>
  </si>
  <si>
    <t>применительно изготовление решеток</t>
  </si>
  <si>
    <t>фасад, применительно установка решеток на продухи</t>
  </si>
  <si>
    <t>Установка решеток продухов</t>
  </si>
  <si>
    <t>подвал, применительно установка термопреобразователя узла учета ГВС</t>
  </si>
  <si>
    <t>подъезды 1-7, кв.171, 172, смена ламп</t>
  </si>
  <si>
    <t>Электромонтажные работы</t>
  </si>
  <si>
    <t>подвал, смена ламп</t>
  </si>
  <si>
    <t>подвал, применительно запитка с промывкой системы ЦО</t>
  </si>
  <si>
    <t>Слив и наполнение водой системы отопления без осмотра системы</t>
  </si>
  <si>
    <t>подъезд, ремонт ЩО</t>
  </si>
  <si>
    <t>Ремонт групповых щитков на лестничных клетках со сменой автоматов</t>
  </si>
  <si>
    <t>стоматология</t>
  </si>
  <si>
    <t>Ремонт штукатурки стен</t>
  </si>
  <si>
    <t>подъезды 3, 5, смена ламп, ремонт патрона, выключателя</t>
  </si>
  <si>
    <t>подъезды 1-7, машинное отделение, монтаж провода</t>
  </si>
  <si>
    <t>Провода груповых осветительных сетей на 100 м.п.</t>
  </si>
  <si>
    <t>подвал, изготовление решеток</t>
  </si>
  <si>
    <t>подъезд 7, промывка стояков ГВС</t>
  </si>
  <si>
    <t>закладка отверстий кирпичом</t>
  </si>
  <si>
    <t>Ремонт  кирпичной кладки</t>
  </si>
  <si>
    <t>куб.м.</t>
  </si>
  <si>
    <t>подъезды 4,5, кв. 250, смена ламп, ревизия ЩЭ</t>
  </si>
  <si>
    <t>Ремонт групповых щитков на лестничных клетках без ремонта автоматов</t>
  </si>
  <si>
    <t>Директор ООО "УК "Западное"_________________________________О.А.Давыдов</t>
  </si>
  <si>
    <t xml:space="preserve">Ремонт подъезда 9 этажного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</si>
</sst>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8"/>
      <name val="Arial"/>
      <family val="2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NumberFormat="1" applyFont="1" applyBorder="1" applyAlignment="1">
      <alignment horizontal="left" vertical="center" wrapText="1"/>
    </xf>
    <xf numFmtId="0" fontId="4" fillId="0" borderId="0" xfId="0" applyFont="1"/>
    <xf numFmtId="0" fontId="5" fillId="0" borderId="0" xfId="0" applyFont="1" applyFill="1" applyBorder="1"/>
    <xf numFmtId="0" fontId="1" fillId="0" borderId="0" xfId="0" applyFont="1" applyFill="1"/>
    <xf numFmtId="0" fontId="6" fillId="2" borderId="1" xfId="0" applyFont="1" applyFill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right" vertical="center" wrapText="1"/>
    </xf>
    <xf numFmtId="3" fontId="3" fillId="0" borderId="0" xfId="0" applyNumberFormat="1" applyFont="1" applyBorder="1" applyAlignment="1">
      <alignment horizontal="left" vertical="center"/>
    </xf>
    <xf numFmtId="4" fontId="6" fillId="0" borderId="0" xfId="0" applyNumberFormat="1" applyFont="1" applyBorder="1" applyAlignment="1">
      <alignment horizontal="right" vertical="center"/>
    </xf>
    <xf numFmtId="3" fontId="6" fillId="0" borderId="0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 wrapText="1"/>
    </xf>
    <xf numFmtId="4" fontId="3" fillId="0" borderId="0" xfId="0" applyNumberFormat="1" applyFont="1" applyFill="1" applyBorder="1" applyAlignment="1">
      <alignment horizontal="right" vertical="center"/>
    </xf>
    <xf numFmtId="0" fontId="1" fillId="0" borderId="0" xfId="0" applyFont="1" applyBorder="1"/>
    <xf numFmtId="0" fontId="4" fillId="0" borderId="0" xfId="0" applyFont="1" applyAlignment="1"/>
    <xf numFmtId="0" fontId="6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wrapText="1"/>
    </xf>
    <xf numFmtId="0" fontId="1" fillId="2" borderId="2" xfId="0" applyFont="1" applyFill="1" applyBorder="1" applyAlignment="1">
      <alignment wrapText="1"/>
    </xf>
    <xf numFmtId="0" fontId="6" fillId="2" borderId="3" xfId="0" applyFont="1" applyFill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right" vertical="center" wrapText="1"/>
    </xf>
    <xf numFmtId="14" fontId="1" fillId="0" borderId="0" xfId="0" applyNumberFormat="1" applyFont="1" applyAlignment="1">
      <alignment horizontal="left"/>
    </xf>
    <xf numFmtId="14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6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wrapText="1"/>
    </xf>
    <xf numFmtId="0" fontId="6" fillId="2" borderId="6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0" fillId="0" borderId="0" xfId="0" quotePrefix="1"/>
    <xf numFmtId="49" fontId="0" fillId="0" borderId="0" xfId="0" applyNumberFormat="1"/>
  </cellXfs>
  <cellStyles count="1">
    <cellStyle name="Обычный" xfId="0" builtinId="0"/>
  </cellStyles>
  <dxfs count="7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  <color indexed="1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AD44"/>
  <sheetViews>
    <sheetView topLeftCell="A19" workbookViewId="0">
      <selection activeCell="F16" sqref="F16"/>
    </sheetView>
  </sheetViews>
  <sheetFormatPr defaultRowHeight="11.25" x14ac:dyDescent="0.2"/>
  <cols>
    <col min="1" max="1" width="1" style="1" customWidth="1"/>
    <col min="2" max="2" width="6" style="1" customWidth="1"/>
    <col min="3" max="3" width="9.83203125" style="1" customWidth="1"/>
    <col min="4" max="4" width="8.6640625" style="1" customWidth="1"/>
    <col min="5" max="5" width="21.5" style="1" customWidth="1"/>
    <col min="6" max="6" width="30.6640625" style="1" customWidth="1"/>
    <col min="7" max="7" width="6.1640625" style="1" customWidth="1"/>
    <col min="8" max="8" width="8.5" style="1" customWidth="1"/>
    <col min="9" max="9" width="16" style="1" customWidth="1"/>
    <col min="10" max="10" width="13" style="1" hidden="1" customWidth="1"/>
    <col min="11" max="11" width="13.33203125" style="1" hidden="1" customWidth="1"/>
    <col min="12" max="12" width="12.83203125" style="1" hidden="1" customWidth="1"/>
    <col min="13" max="13" width="8.5" style="1" hidden="1" customWidth="1"/>
    <col min="14" max="16" width="12.83203125" style="1" hidden="1" customWidth="1"/>
    <col min="17" max="17" width="42.6640625" style="1" hidden="1" customWidth="1"/>
    <col min="18" max="18" width="8.1640625" style="1" customWidth="1"/>
    <col min="19" max="19" width="17.1640625" style="1" hidden="1" customWidth="1"/>
    <col min="20" max="20" width="17.1640625" style="1" customWidth="1"/>
    <col min="21" max="21" width="6.33203125" style="1" customWidth="1"/>
    <col min="22" max="22" width="6.83203125" style="1" customWidth="1"/>
    <col min="23" max="23" width="6.83203125" style="1" hidden="1" customWidth="1"/>
    <col min="24" max="25" width="8.1640625" style="1" customWidth="1"/>
    <col min="26" max="26" width="12.6640625" style="1" customWidth="1"/>
    <col min="27" max="27" width="10.83203125" style="1" customWidth="1"/>
    <col min="28" max="28" width="10.83203125" style="1" hidden="1" customWidth="1"/>
    <col min="29" max="16384" width="9.33203125" style="1"/>
  </cols>
  <sheetData>
    <row r="1" spans="1:26" ht="6.75" customHeight="1" x14ac:dyDescent="0.2"/>
    <row r="2" spans="1:26" ht="18.75" x14ac:dyDescent="0.3">
      <c r="B2" s="2" t="s">
        <v>12</v>
      </c>
      <c r="C2" s="2"/>
      <c r="S2" s="26">
        <f>XLRPARAMS_exportPath</f>
        <v>0</v>
      </c>
    </row>
    <row r="3" spans="1:26" ht="18.75" x14ac:dyDescent="0.3">
      <c r="B3" s="2" t="s">
        <v>13</v>
      </c>
      <c r="C3" s="2"/>
      <c r="S3" s="26">
        <f>XLRPARAMS_exportPath2</f>
        <v>0</v>
      </c>
    </row>
    <row r="4" spans="1:26" ht="18.75" x14ac:dyDescent="0.3">
      <c r="B4" s="2" t="str">
        <f>XLRPARAMS_title</f>
        <v>на доме № 200 по ул. С.ШИЛО</v>
      </c>
      <c r="C4" s="2"/>
      <c r="D4" s="3"/>
      <c r="E4" s="3"/>
      <c r="F4" s="4"/>
    </row>
    <row r="5" spans="1:26" ht="18.75" x14ac:dyDescent="0.3">
      <c r="B5" s="2" t="str">
        <f>XLRPARAMS_period1</f>
        <v>за период c 01.02.2010 по 31.12.2012</v>
      </c>
      <c r="C5" s="2"/>
      <c r="D5" s="3"/>
      <c r="E5" s="3"/>
      <c r="F5" s="4"/>
    </row>
    <row r="6" spans="1:26" ht="18.75" x14ac:dyDescent="0.3">
      <c r="B6" s="2" t="str">
        <f>XLRPARAMS_company</f>
        <v>Управляющая компания ООО "УК "Западное" с 01.02.2010</v>
      </c>
      <c r="C6" s="2"/>
      <c r="D6" s="3"/>
      <c r="E6" s="3"/>
      <c r="F6" s="4"/>
    </row>
    <row r="7" spans="1:26" s="6" customFormat="1" ht="18" customHeight="1" x14ac:dyDescent="0.2">
      <c r="B7" s="27" t="s">
        <v>14</v>
      </c>
      <c r="C7" s="27" t="s">
        <v>0</v>
      </c>
      <c r="D7" s="27" t="s">
        <v>1</v>
      </c>
      <c r="E7" s="29" t="s">
        <v>5</v>
      </c>
      <c r="F7" s="29" t="s">
        <v>2</v>
      </c>
      <c r="G7" s="29" t="s">
        <v>4</v>
      </c>
      <c r="H7" s="29" t="s">
        <v>3</v>
      </c>
      <c r="I7" s="33" t="s">
        <v>8</v>
      </c>
      <c r="J7" s="27" t="s">
        <v>10</v>
      </c>
      <c r="K7" s="27"/>
      <c r="L7" s="27"/>
      <c r="M7" s="27"/>
      <c r="N7" s="27"/>
      <c r="O7" s="31" t="s">
        <v>18</v>
      </c>
      <c r="P7" s="32"/>
      <c r="Q7" s="27" t="s">
        <v>15</v>
      </c>
      <c r="R7" s="5"/>
      <c r="S7" s="5"/>
      <c r="T7" s="5"/>
      <c r="U7" s="5"/>
      <c r="V7" s="5"/>
      <c r="W7" s="5"/>
      <c r="X7" s="5"/>
      <c r="Y7" s="5"/>
      <c r="Z7" s="5"/>
    </row>
    <row r="8" spans="1:26" ht="13.5" customHeight="1" x14ac:dyDescent="0.2">
      <c r="B8" s="28"/>
      <c r="C8" s="28"/>
      <c r="D8" s="28"/>
      <c r="E8" s="30"/>
      <c r="F8" s="30"/>
      <c r="G8" s="30"/>
      <c r="H8" s="35"/>
      <c r="I8" s="34"/>
      <c r="J8" s="7" t="s">
        <v>6</v>
      </c>
      <c r="K8" s="7" t="s">
        <v>9</v>
      </c>
      <c r="L8" s="7" t="s">
        <v>7</v>
      </c>
      <c r="M8" s="7" t="s">
        <v>11</v>
      </c>
      <c r="N8" s="7" t="s">
        <v>8</v>
      </c>
      <c r="O8" s="7" t="s">
        <v>16</v>
      </c>
      <c r="P8" s="7" t="s">
        <v>17</v>
      </c>
      <c r="Q8" s="27"/>
    </row>
    <row r="9" spans="1:26" ht="13.5" hidden="1" customHeight="1" x14ac:dyDescent="0.2">
      <c r="B9" s="20"/>
      <c r="C9" s="20"/>
      <c r="D9" s="20"/>
      <c r="E9" s="21"/>
      <c r="F9" s="21"/>
      <c r="G9" s="21"/>
      <c r="H9" s="19"/>
      <c r="I9" s="22"/>
      <c r="J9" s="7"/>
      <c r="K9" s="7"/>
      <c r="L9" s="7"/>
      <c r="M9" s="7"/>
      <c r="N9" s="7"/>
      <c r="O9" s="7"/>
      <c r="P9" s="7"/>
      <c r="Q9" s="7"/>
    </row>
    <row r="10" spans="1:26" ht="22.5" x14ac:dyDescent="0.2">
      <c r="B10" s="23">
        <f>B9+1</f>
        <v>1</v>
      </c>
      <c r="C10" s="8">
        <v>2010</v>
      </c>
      <c r="D10" s="8">
        <v>4</v>
      </c>
      <c r="E10" s="9" t="s">
        <v>28</v>
      </c>
      <c r="F10" s="9" t="s">
        <v>29</v>
      </c>
      <c r="G10" s="8" t="s">
        <v>30</v>
      </c>
      <c r="H10" s="8">
        <v>3</v>
      </c>
      <c r="I10" s="10">
        <v>891.43</v>
      </c>
      <c r="J10" s="8" t="e">
        <f>Report54_fact_FOT2</f>
        <v>#NAME?</v>
      </c>
      <c r="K10" s="8" t="e">
        <f>Report54_fact_FOT3</f>
        <v>#NAME?</v>
      </c>
      <c r="L10" s="8" t="e">
        <f>Report54_fact_materials2</f>
        <v>#NAME?</v>
      </c>
      <c r="M10" s="8" t="e">
        <f>Report54_fact_profitability</f>
        <v>#NAME?</v>
      </c>
      <c r="N10" s="8" t="e">
        <f>Report54_fact_ALL2</f>
        <v>#NAME?</v>
      </c>
      <c r="O10" s="8"/>
      <c r="P10" s="25"/>
      <c r="Q10" s="8" t="s">
        <v>31</v>
      </c>
    </row>
    <row r="11" spans="1:26" s="17" customFormat="1" ht="22.5" x14ac:dyDescent="0.2">
      <c r="A11" s="1"/>
      <c r="B11" s="23">
        <f>B10+1</f>
        <v>2</v>
      </c>
      <c r="C11" s="8">
        <v>2010</v>
      </c>
      <c r="D11" s="8">
        <v>12</v>
      </c>
      <c r="E11" s="9" t="s">
        <v>32</v>
      </c>
      <c r="F11" s="9" t="s">
        <v>33</v>
      </c>
      <c r="G11" s="8" t="s">
        <v>34</v>
      </c>
      <c r="H11" s="8">
        <v>39.799999999999997</v>
      </c>
      <c r="I11" s="10">
        <v>13622.87</v>
      </c>
      <c r="J11" s="8" t="e">
        <f>Report54_fact_FOT2</f>
        <v>#NAME?</v>
      </c>
      <c r="K11" s="8" t="e">
        <f>Report54_fact_FOT3</f>
        <v>#NAME?</v>
      </c>
      <c r="L11" s="8" t="e">
        <f>Report54_fact_materials2</f>
        <v>#NAME?</v>
      </c>
      <c r="M11" s="8" t="e">
        <f>Report54_fact_profitability</f>
        <v>#NAME?</v>
      </c>
      <c r="N11" s="8" t="e">
        <f>Report54_fact_ALL2</f>
        <v>#NAME?</v>
      </c>
      <c r="O11" s="8"/>
      <c r="P11" s="25"/>
      <c r="Q11" s="8" t="s">
        <v>35</v>
      </c>
      <c r="R11" s="14"/>
      <c r="S11" s="15"/>
      <c r="T11" s="15"/>
      <c r="U11" s="16"/>
      <c r="V11" s="16"/>
      <c r="W11" s="16"/>
      <c r="X11" s="15"/>
      <c r="Y11" s="15"/>
      <c r="Z11" s="15"/>
    </row>
    <row r="12" spans="1:26" ht="22.5" x14ac:dyDescent="0.2">
      <c r="B12" s="23">
        <f>B11+1</f>
        <v>3</v>
      </c>
      <c r="C12" s="8">
        <v>2010</v>
      </c>
      <c r="D12" s="8">
        <v>12</v>
      </c>
      <c r="E12" s="9" t="s">
        <v>36</v>
      </c>
      <c r="F12" s="9" t="s">
        <v>29</v>
      </c>
      <c r="G12" s="8" t="s">
        <v>30</v>
      </c>
      <c r="H12" s="8">
        <v>6</v>
      </c>
      <c r="I12" s="10">
        <v>3627</v>
      </c>
      <c r="J12" s="8" t="e">
        <f>Report54_fact_FOT2</f>
        <v>#NAME?</v>
      </c>
      <c r="K12" s="8" t="e">
        <f>Report54_fact_FOT3</f>
        <v>#NAME?</v>
      </c>
      <c r="L12" s="8" t="e">
        <f>Report54_fact_materials2</f>
        <v>#NAME?</v>
      </c>
      <c r="M12" s="8" t="e">
        <f>Report54_fact_profitability</f>
        <v>#NAME?</v>
      </c>
      <c r="N12" s="8" t="e">
        <f>Report54_fact_ALL2</f>
        <v>#NAME?</v>
      </c>
      <c r="O12" s="8"/>
      <c r="P12" s="25"/>
      <c r="Q12" s="8" t="s">
        <v>37</v>
      </c>
    </row>
    <row r="13" spans="1:26" ht="22.5" x14ac:dyDescent="0.2">
      <c r="B13" s="23">
        <f>B12+1</f>
        <v>4</v>
      </c>
      <c r="C13" s="8">
        <v>2010</v>
      </c>
      <c r="D13" s="8">
        <v>12</v>
      </c>
      <c r="E13" s="9" t="s">
        <v>38</v>
      </c>
      <c r="F13" s="9" t="s">
        <v>39</v>
      </c>
      <c r="G13" s="8" t="s">
        <v>34</v>
      </c>
      <c r="H13" s="8">
        <v>0</v>
      </c>
      <c r="I13" s="10">
        <v>25009</v>
      </c>
      <c r="J13" s="8" t="e">
        <f>Report54_fact_FOT2</f>
        <v>#NAME?</v>
      </c>
      <c r="K13" s="8" t="e">
        <f>Report54_fact_FOT3</f>
        <v>#NAME?</v>
      </c>
      <c r="L13" s="8" t="e">
        <f>Report54_fact_materials2</f>
        <v>#NAME?</v>
      </c>
      <c r="M13" s="8" t="e">
        <f>Report54_fact_profitability</f>
        <v>#NAME?</v>
      </c>
      <c r="N13" s="8" t="e">
        <f>Report54_fact_ALL2</f>
        <v>#NAME?</v>
      </c>
      <c r="O13" s="8"/>
      <c r="P13" s="25"/>
      <c r="Q13" s="8" t="s">
        <v>40</v>
      </c>
    </row>
    <row r="14" spans="1:26" ht="33.75" x14ac:dyDescent="0.2">
      <c r="B14" s="23">
        <f>B13+1</f>
        <v>5</v>
      </c>
      <c r="C14" s="8">
        <v>2010</v>
      </c>
      <c r="D14" s="8">
        <v>12</v>
      </c>
      <c r="E14" s="9" t="s">
        <v>41</v>
      </c>
      <c r="F14" s="9" t="s">
        <v>42</v>
      </c>
      <c r="G14" s="8" t="s">
        <v>34</v>
      </c>
      <c r="H14" s="8">
        <v>0</v>
      </c>
      <c r="I14" s="10">
        <v>22066.77</v>
      </c>
      <c r="J14" s="8" t="e">
        <f>Report54_fact_FOT2</f>
        <v>#NAME?</v>
      </c>
      <c r="K14" s="8" t="e">
        <f>Report54_fact_FOT3</f>
        <v>#NAME?</v>
      </c>
      <c r="L14" s="8" t="e">
        <f>Report54_fact_materials2</f>
        <v>#NAME?</v>
      </c>
      <c r="M14" s="8" t="e">
        <f>Report54_fact_profitability</f>
        <v>#NAME?</v>
      </c>
      <c r="N14" s="8" t="e">
        <f>Report54_fact_ALL2</f>
        <v>#NAME?</v>
      </c>
      <c r="O14" s="8"/>
      <c r="P14" s="25"/>
      <c r="Q14" s="8" t="s">
        <v>40</v>
      </c>
    </row>
    <row r="15" spans="1:26" x14ac:dyDescent="0.2">
      <c r="B15" s="23">
        <f>B14+1</f>
        <v>6</v>
      </c>
      <c r="C15" s="8">
        <v>2011</v>
      </c>
      <c r="D15" s="8">
        <v>3</v>
      </c>
      <c r="E15" s="9" t="s">
        <v>43</v>
      </c>
      <c r="F15" s="9" t="s">
        <v>167</v>
      </c>
      <c r="G15" s="8" t="s">
        <v>34</v>
      </c>
      <c r="H15" s="8">
        <v>583</v>
      </c>
      <c r="I15" s="10">
        <v>77538.929999999993</v>
      </c>
      <c r="J15" s="8" t="e">
        <f>Report54_fact_FOT2</f>
        <v>#NAME?</v>
      </c>
      <c r="K15" s="8" t="e">
        <f>Report54_fact_FOT3</f>
        <v>#NAME?</v>
      </c>
      <c r="L15" s="8" t="e">
        <f>Report54_fact_materials2</f>
        <v>#NAME?</v>
      </c>
      <c r="M15" s="8" t="e">
        <f>Report54_fact_profitability</f>
        <v>#NAME?</v>
      </c>
      <c r="N15" s="8" t="e">
        <f>Report54_fact_ALL2</f>
        <v>#NAME?</v>
      </c>
      <c r="O15" s="8"/>
      <c r="P15" s="25"/>
      <c r="Q15" s="8" t="s">
        <v>45</v>
      </c>
    </row>
    <row r="16" spans="1:26" ht="22.5" x14ac:dyDescent="0.2">
      <c r="B16" s="23">
        <f>B15+1</f>
        <v>7</v>
      </c>
      <c r="C16" s="8">
        <v>2011</v>
      </c>
      <c r="D16" s="8">
        <v>3</v>
      </c>
      <c r="E16" s="9" t="s">
        <v>46</v>
      </c>
      <c r="F16" s="9" t="s">
        <v>47</v>
      </c>
      <c r="G16" s="8" t="s">
        <v>30</v>
      </c>
      <c r="H16" s="8">
        <v>7.6</v>
      </c>
      <c r="I16" s="10">
        <v>2104.0700000000002</v>
      </c>
      <c r="J16" s="8" t="e">
        <f>Report54_fact_FOT2</f>
        <v>#NAME?</v>
      </c>
      <c r="K16" s="8" t="e">
        <f>Report54_fact_FOT3</f>
        <v>#NAME?</v>
      </c>
      <c r="L16" s="8" t="e">
        <f>Report54_fact_materials2</f>
        <v>#NAME?</v>
      </c>
      <c r="M16" s="8" t="e">
        <f>Report54_fact_profitability</f>
        <v>#NAME?</v>
      </c>
      <c r="N16" s="8" t="e">
        <f>Report54_fact_ALL2</f>
        <v>#NAME?</v>
      </c>
      <c r="O16" s="8"/>
      <c r="P16" s="25"/>
      <c r="Q16" s="8" t="s">
        <v>48</v>
      </c>
    </row>
    <row r="17" spans="2:17" ht="45" x14ac:dyDescent="0.2">
      <c r="B17" s="23">
        <f>B16+1</f>
        <v>8</v>
      </c>
      <c r="C17" s="8">
        <v>2011</v>
      </c>
      <c r="D17" s="8">
        <v>4</v>
      </c>
      <c r="E17" s="9" t="s">
        <v>49</v>
      </c>
      <c r="F17" s="9" t="s">
        <v>44</v>
      </c>
      <c r="G17" s="8" t="s">
        <v>50</v>
      </c>
      <c r="H17" s="8">
        <v>1</v>
      </c>
      <c r="I17" s="10">
        <v>83454</v>
      </c>
      <c r="J17" s="8" t="e">
        <f>Report54_fact_FOT2</f>
        <v>#NAME?</v>
      </c>
      <c r="K17" s="8" t="e">
        <f>Report54_fact_FOT3</f>
        <v>#NAME?</v>
      </c>
      <c r="L17" s="8" t="e">
        <f>Report54_fact_materials2</f>
        <v>#NAME?</v>
      </c>
      <c r="M17" s="8" t="e">
        <f>Report54_fact_profitability</f>
        <v>#NAME?</v>
      </c>
      <c r="N17" s="8" t="e">
        <f>Report54_fact_ALL2</f>
        <v>#NAME?</v>
      </c>
      <c r="O17" s="8"/>
      <c r="P17" s="25"/>
      <c r="Q17" s="8" t="s">
        <v>51</v>
      </c>
    </row>
    <row r="18" spans="2:17" ht="22.5" x14ac:dyDescent="0.2">
      <c r="B18" s="23">
        <f>B17+1</f>
        <v>9</v>
      </c>
      <c r="C18" s="8">
        <v>2011</v>
      </c>
      <c r="D18" s="8">
        <v>6</v>
      </c>
      <c r="E18" s="9" t="s">
        <v>52</v>
      </c>
      <c r="F18" s="9" t="s">
        <v>53</v>
      </c>
      <c r="G18" s="8" t="s">
        <v>30</v>
      </c>
      <c r="H18" s="8">
        <v>10</v>
      </c>
      <c r="I18" s="10">
        <v>4518</v>
      </c>
      <c r="J18" s="8" t="e">
        <f>Report54_fact_FOT2</f>
        <v>#NAME?</v>
      </c>
      <c r="K18" s="8" t="e">
        <f>Report54_fact_FOT3</f>
        <v>#NAME?</v>
      </c>
      <c r="L18" s="8" t="e">
        <f>Report54_fact_materials2</f>
        <v>#NAME?</v>
      </c>
      <c r="M18" s="8" t="e">
        <f>Report54_fact_profitability</f>
        <v>#NAME?</v>
      </c>
      <c r="N18" s="8" t="e">
        <f>Report54_fact_ALL2</f>
        <v>#NAME?</v>
      </c>
      <c r="O18" s="8"/>
      <c r="P18" s="25"/>
      <c r="Q18" s="8" t="s">
        <v>54</v>
      </c>
    </row>
    <row r="19" spans="2:17" ht="22.5" x14ac:dyDescent="0.2">
      <c r="B19" s="23">
        <f>B18+1</f>
        <v>10</v>
      </c>
      <c r="C19" s="8">
        <v>2011</v>
      </c>
      <c r="D19" s="8">
        <v>6</v>
      </c>
      <c r="E19" s="9"/>
      <c r="F19" s="9" t="s">
        <v>55</v>
      </c>
      <c r="G19" s="8" t="s">
        <v>50</v>
      </c>
      <c r="H19" s="8">
        <v>1</v>
      </c>
      <c r="I19" s="10">
        <v>17034.21</v>
      </c>
      <c r="J19" s="8" t="e">
        <f>Report54_fact_FOT2</f>
        <v>#NAME?</v>
      </c>
      <c r="K19" s="8" t="e">
        <f>Report54_fact_FOT3</f>
        <v>#NAME?</v>
      </c>
      <c r="L19" s="8" t="e">
        <f>Report54_fact_materials2</f>
        <v>#NAME?</v>
      </c>
      <c r="M19" s="8" t="e">
        <f>Report54_fact_profitability</f>
        <v>#NAME?</v>
      </c>
      <c r="N19" s="8" t="e">
        <f>Report54_fact_ALL2</f>
        <v>#NAME?</v>
      </c>
      <c r="O19" s="8"/>
      <c r="P19" s="25"/>
      <c r="Q19" s="8" t="s">
        <v>56</v>
      </c>
    </row>
    <row r="20" spans="2:17" ht="33.75" x14ac:dyDescent="0.2">
      <c r="B20" s="23">
        <f>B19+1</f>
        <v>11</v>
      </c>
      <c r="C20" s="8">
        <v>2011</v>
      </c>
      <c r="D20" s="8">
        <v>7</v>
      </c>
      <c r="E20" s="9" t="s">
        <v>57</v>
      </c>
      <c r="F20" s="9" t="s">
        <v>53</v>
      </c>
      <c r="G20" s="8" t="s">
        <v>30</v>
      </c>
      <c r="H20" s="8">
        <v>5.5</v>
      </c>
      <c r="I20" s="10">
        <v>4032</v>
      </c>
      <c r="J20" s="8" t="e">
        <f>Report54_fact_FOT2</f>
        <v>#NAME?</v>
      </c>
      <c r="K20" s="8" t="e">
        <f>Report54_fact_FOT3</f>
        <v>#NAME?</v>
      </c>
      <c r="L20" s="8" t="e">
        <f>Report54_fact_materials2</f>
        <v>#NAME?</v>
      </c>
      <c r="M20" s="8" t="e">
        <f>Report54_fact_profitability</f>
        <v>#NAME?</v>
      </c>
      <c r="N20" s="8" t="e">
        <f>Report54_fact_ALL2</f>
        <v>#NAME?</v>
      </c>
      <c r="O20" s="8"/>
      <c r="P20" s="25"/>
      <c r="Q20" s="8" t="s">
        <v>58</v>
      </c>
    </row>
    <row r="21" spans="2:17" ht="45" x14ac:dyDescent="0.2">
      <c r="B21" s="23">
        <f>B20+1</f>
        <v>12</v>
      </c>
      <c r="C21" s="8">
        <v>2011</v>
      </c>
      <c r="D21" s="8">
        <v>10</v>
      </c>
      <c r="E21" s="9" t="s">
        <v>59</v>
      </c>
      <c r="F21" s="9" t="s">
        <v>44</v>
      </c>
      <c r="G21" s="8" t="s">
        <v>50</v>
      </c>
      <c r="H21" s="8">
        <v>1</v>
      </c>
      <c r="I21" s="10">
        <v>96205.95</v>
      </c>
      <c r="J21" s="8" t="e">
        <f>Report54_fact_FOT2</f>
        <v>#NAME?</v>
      </c>
      <c r="K21" s="8" t="e">
        <f>Report54_fact_FOT3</f>
        <v>#NAME?</v>
      </c>
      <c r="L21" s="8" t="e">
        <f>Report54_fact_materials2</f>
        <v>#NAME?</v>
      </c>
      <c r="M21" s="8" t="e">
        <f>Report54_fact_profitability</f>
        <v>#NAME?</v>
      </c>
      <c r="N21" s="8" t="e">
        <f>Report54_fact_ALL2</f>
        <v>#NAME?</v>
      </c>
      <c r="O21" s="8"/>
      <c r="P21" s="25"/>
      <c r="Q21" s="8" t="s">
        <v>60</v>
      </c>
    </row>
    <row r="22" spans="2:17" ht="22.5" x14ac:dyDescent="0.2">
      <c r="B22" s="23">
        <f>B21+1</f>
        <v>13</v>
      </c>
      <c r="C22" s="8">
        <v>2011</v>
      </c>
      <c r="D22" s="8">
        <v>12</v>
      </c>
      <c r="E22" s="9" t="s">
        <v>61</v>
      </c>
      <c r="F22" s="9" t="s">
        <v>39</v>
      </c>
      <c r="G22" s="8" t="s">
        <v>34</v>
      </c>
      <c r="H22" s="8">
        <v>0</v>
      </c>
      <c r="I22" s="10">
        <v>28887.4</v>
      </c>
      <c r="J22" s="8" t="e">
        <f>Report54_fact_FOT2</f>
        <v>#NAME?</v>
      </c>
      <c r="K22" s="8" t="e">
        <f>Report54_fact_FOT3</f>
        <v>#NAME?</v>
      </c>
      <c r="L22" s="8" t="e">
        <f>Report54_fact_materials2</f>
        <v>#NAME?</v>
      </c>
      <c r="M22" s="8" t="e">
        <f>Report54_fact_profitability</f>
        <v>#NAME?</v>
      </c>
      <c r="N22" s="8" t="e">
        <f>Report54_fact_ALL2</f>
        <v>#NAME?</v>
      </c>
      <c r="O22" s="8"/>
      <c r="P22" s="25"/>
      <c r="Q22" s="8" t="s">
        <v>40</v>
      </c>
    </row>
    <row r="23" spans="2:17" ht="33.75" x14ac:dyDescent="0.2">
      <c r="B23" s="23">
        <f>B22+1</f>
        <v>14</v>
      </c>
      <c r="C23" s="8">
        <v>2011</v>
      </c>
      <c r="D23" s="8">
        <v>12</v>
      </c>
      <c r="E23" s="9" t="s">
        <v>61</v>
      </c>
      <c r="F23" s="9" t="s">
        <v>42</v>
      </c>
      <c r="G23" s="8" t="s">
        <v>34</v>
      </c>
      <c r="H23" s="8">
        <v>0</v>
      </c>
      <c r="I23" s="10">
        <v>27282.55</v>
      </c>
      <c r="J23" s="8" t="e">
        <f>Report54_fact_FOT2</f>
        <v>#NAME?</v>
      </c>
      <c r="K23" s="8" t="e">
        <f>Report54_fact_FOT3</f>
        <v>#NAME?</v>
      </c>
      <c r="L23" s="8" t="e">
        <f>Report54_fact_materials2</f>
        <v>#NAME?</v>
      </c>
      <c r="M23" s="8" t="e">
        <f>Report54_fact_profitability</f>
        <v>#NAME?</v>
      </c>
      <c r="N23" s="8" t="e">
        <f>Report54_fact_ALL2</f>
        <v>#NAME?</v>
      </c>
      <c r="O23" s="8"/>
      <c r="P23" s="25"/>
      <c r="Q23" s="8" t="s">
        <v>40</v>
      </c>
    </row>
    <row r="24" spans="2:17" ht="22.5" x14ac:dyDescent="0.2">
      <c r="B24" s="23">
        <f>B23+1</f>
        <v>15</v>
      </c>
      <c r="C24" s="8">
        <v>2012</v>
      </c>
      <c r="D24" s="8">
        <v>1</v>
      </c>
      <c r="E24" s="9" t="s">
        <v>62</v>
      </c>
      <c r="F24" s="9" t="s">
        <v>53</v>
      </c>
      <c r="G24" s="8" t="s">
        <v>30</v>
      </c>
      <c r="H24" s="8">
        <v>4</v>
      </c>
      <c r="I24" s="10">
        <v>4168</v>
      </c>
      <c r="J24" s="8" t="e">
        <f>Report54_fact_FOT2</f>
        <v>#NAME?</v>
      </c>
      <c r="K24" s="8" t="e">
        <f>Report54_fact_FOT3</f>
        <v>#NAME?</v>
      </c>
      <c r="L24" s="8" t="e">
        <f>Report54_fact_materials2</f>
        <v>#NAME?</v>
      </c>
      <c r="M24" s="8" t="e">
        <f>Report54_fact_profitability</f>
        <v>#NAME?</v>
      </c>
      <c r="N24" s="8" t="e">
        <f>Report54_fact_ALL2</f>
        <v>#NAME?</v>
      </c>
      <c r="O24" s="8"/>
      <c r="P24" s="25"/>
      <c r="Q24" s="8" t="s">
        <v>63</v>
      </c>
    </row>
    <row r="25" spans="2:17" ht="22.5" x14ac:dyDescent="0.2">
      <c r="B25" s="23">
        <f>B24+1</f>
        <v>16</v>
      </c>
      <c r="C25" s="8">
        <v>2012</v>
      </c>
      <c r="D25" s="8">
        <v>1</v>
      </c>
      <c r="E25" s="9" t="s">
        <v>64</v>
      </c>
      <c r="F25" s="9" t="s">
        <v>29</v>
      </c>
      <c r="G25" s="8" t="s">
        <v>30</v>
      </c>
      <c r="H25" s="8">
        <v>6</v>
      </c>
      <c r="I25" s="10">
        <v>3142</v>
      </c>
      <c r="J25" s="8" t="e">
        <f>Report54_fact_FOT2</f>
        <v>#NAME?</v>
      </c>
      <c r="K25" s="8" t="e">
        <f>Report54_fact_FOT3</f>
        <v>#NAME?</v>
      </c>
      <c r="L25" s="8" t="e">
        <f>Report54_fact_materials2</f>
        <v>#NAME?</v>
      </c>
      <c r="M25" s="8" t="e">
        <f>Report54_fact_profitability</f>
        <v>#NAME?</v>
      </c>
      <c r="N25" s="8" t="e">
        <f>Report54_fact_ALL2</f>
        <v>#NAME?</v>
      </c>
      <c r="O25" s="8"/>
      <c r="P25" s="25"/>
      <c r="Q25" s="8" t="s">
        <v>65</v>
      </c>
    </row>
    <row r="26" spans="2:17" ht="22.5" x14ac:dyDescent="0.2">
      <c r="B26" s="23">
        <f>B25+1</f>
        <v>17</v>
      </c>
      <c r="C26" s="8">
        <v>2012</v>
      </c>
      <c r="D26" s="8">
        <v>3</v>
      </c>
      <c r="E26" s="9" t="s">
        <v>66</v>
      </c>
      <c r="F26" s="9" t="s">
        <v>53</v>
      </c>
      <c r="G26" s="8" t="s">
        <v>30</v>
      </c>
      <c r="H26" s="8">
        <v>8</v>
      </c>
      <c r="I26" s="10">
        <v>7486</v>
      </c>
      <c r="J26" s="8" t="e">
        <f>Report54_fact_FOT2</f>
        <v>#NAME?</v>
      </c>
      <c r="K26" s="8" t="e">
        <f>Report54_fact_FOT3</f>
        <v>#NAME?</v>
      </c>
      <c r="L26" s="8" t="e">
        <f>Report54_fact_materials2</f>
        <v>#NAME?</v>
      </c>
      <c r="M26" s="8" t="e">
        <f>Report54_fact_profitability</f>
        <v>#NAME?</v>
      </c>
      <c r="N26" s="8" t="e">
        <f>Report54_fact_ALL2</f>
        <v>#NAME?</v>
      </c>
      <c r="O26" s="8"/>
      <c r="P26" s="25"/>
      <c r="Q26" s="8" t="s">
        <v>40</v>
      </c>
    </row>
    <row r="27" spans="2:17" ht="22.5" x14ac:dyDescent="0.2">
      <c r="B27" s="23">
        <f>B26+1</f>
        <v>18</v>
      </c>
      <c r="C27" s="8">
        <v>2012</v>
      </c>
      <c r="D27" s="8">
        <v>4</v>
      </c>
      <c r="E27" s="9" t="s">
        <v>67</v>
      </c>
      <c r="F27" s="9" t="s">
        <v>68</v>
      </c>
      <c r="G27" s="8" t="s">
        <v>34</v>
      </c>
      <c r="H27" s="8">
        <v>10</v>
      </c>
      <c r="I27" s="10">
        <v>13370</v>
      </c>
      <c r="J27" s="8" t="e">
        <f>Report54_fact_FOT2</f>
        <v>#NAME?</v>
      </c>
      <c r="K27" s="8" t="e">
        <f>Report54_fact_FOT3</f>
        <v>#NAME?</v>
      </c>
      <c r="L27" s="8" t="e">
        <f>Report54_fact_materials2</f>
        <v>#NAME?</v>
      </c>
      <c r="M27" s="8" t="e">
        <f>Report54_fact_profitability</f>
        <v>#NAME?</v>
      </c>
      <c r="N27" s="8" t="e">
        <f>Report54_fact_ALL2</f>
        <v>#NAME?</v>
      </c>
      <c r="O27" s="8"/>
      <c r="P27" s="25"/>
      <c r="Q27" s="8" t="s">
        <v>69</v>
      </c>
    </row>
    <row r="28" spans="2:17" x14ac:dyDescent="0.2">
      <c r="B28" s="23">
        <f>B27+1</f>
        <v>19</v>
      </c>
      <c r="C28" s="8">
        <v>2012</v>
      </c>
      <c r="D28" s="8">
        <v>5</v>
      </c>
      <c r="E28" s="9" t="s">
        <v>70</v>
      </c>
      <c r="F28" s="9" t="s">
        <v>71</v>
      </c>
      <c r="G28" s="8" t="s">
        <v>50</v>
      </c>
      <c r="H28" s="8">
        <v>1</v>
      </c>
      <c r="I28" s="10">
        <v>43271</v>
      </c>
      <c r="J28" s="8" t="e">
        <f>Report54_fact_FOT2</f>
        <v>#NAME?</v>
      </c>
      <c r="K28" s="8" t="e">
        <f>Report54_fact_FOT3</f>
        <v>#NAME?</v>
      </c>
      <c r="L28" s="8" t="e">
        <f>Report54_fact_materials2</f>
        <v>#NAME?</v>
      </c>
      <c r="M28" s="8" t="e">
        <f>Report54_fact_profitability</f>
        <v>#NAME?</v>
      </c>
      <c r="N28" s="8" t="e">
        <f>Report54_fact_ALL2</f>
        <v>#NAME?</v>
      </c>
      <c r="O28" s="8"/>
      <c r="P28" s="25"/>
      <c r="Q28" s="8" t="s">
        <v>40</v>
      </c>
    </row>
    <row r="29" spans="2:17" ht="45" x14ac:dyDescent="0.2">
      <c r="B29" s="23">
        <f>B28+1</f>
        <v>20</v>
      </c>
      <c r="C29" s="8">
        <v>2012</v>
      </c>
      <c r="D29" s="8">
        <v>6</v>
      </c>
      <c r="E29" s="9" t="s">
        <v>72</v>
      </c>
      <c r="F29" s="9" t="s">
        <v>68</v>
      </c>
      <c r="G29" s="8" t="s">
        <v>50</v>
      </c>
      <c r="H29" s="8">
        <v>2</v>
      </c>
      <c r="I29" s="10">
        <v>8096</v>
      </c>
      <c r="J29" s="8" t="e">
        <f>Report54_fact_FOT2</f>
        <v>#NAME?</v>
      </c>
      <c r="K29" s="8" t="e">
        <f>Report54_fact_FOT3</f>
        <v>#NAME?</v>
      </c>
      <c r="L29" s="8" t="e">
        <f>Report54_fact_materials2</f>
        <v>#NAME?</v>
      </c>
      <c r="M29" s="8" t="e">
        <f>Report54_fact_profitability</f>
        <v>#NAME?</v>
      </c>
      <c r="N29" s="8" t="e">
        <f>Report54_fact_ALL2</f>
        <v>#NAME?</v>
      </c>
      <c r="O29" s="8"/>
      <c r="P29" s="25"/>
      <c r="Q29" s="8" t="s">
        <v>40</v>
      </c>
    </row>
    <row r="30" spans="2:17" x14ac:dyDescent="0.2">
      <c r="B30" s="23">
        <f>B29+1</f>
        <v>21</v>
      </c>
      <c r="C30" s="8">
        <v>2012</v>
      </c>
      <c r="D30" s="8">
        <v>10</v>
      </c>
      <c r="E30" s="9" t="s">
        <v>73</v>
      </c>
      <c r="F30" s="9" t="s">
        <v>74</v>
      </c>
      <c r="G30" s="8" t="s">
        <v>50</v>
      </c>
      <c r="H30" s="8">
        <v>5</v>
      </c>
      <c r="I30" s="10">
        <v>30738</v>
      </c>
      <c r="J30" s="8" t="e">
        <f>Report54_fact_FOT2</f>
        <v>#NAME?</v>
      </c>
      <c r="K30" s="8" t="e">
        <f>Report54_fact_FOT3</f>
        <v>#NAME?</v>
      </c>
      <c r="L30" s="8" t="e">
        <f>Report54_fact_materials2</f>
        <v>#NAME?</v>
      </c>
      <c r="M30" s="8" t="e">
        <f>Report54_fact_profitability</f>
        <v>#NAME?</v>
      </c>
      <c r="N30" s="8" t="e">
        <f>Report54_fact_ALL2</f>
        <v>#NAME?</v>
      </c>
      <c r="O30" s="8"/>
      <c r="P30" s="25"/>
      <c r="Q30" s="8" t="s">
        <v>40</v>
      </c>
    </row>
    <row r="31" spans="2:17" ht="22.5" x14ac:dyDescent="0.2">
      <c r="B31" s="23">
        <f>B30+1</f>
        <v>22</v>
      </c>
      <c r="C31" s="8">
        <v>2012</v>
      </c>
      <c r="D31" s="8">
        <v>11</v>
      </c>
      <c r="E31" s="9" t="s">
        <v>75</v>
      </c>
      <c r="F31" s="9" t="s">
        <v>76</v>
      </c>
      <c r="G31" s="8" t="s">
        <v>30</v>
      </c>
      <c r="H31" s="8">
        <v>74</v>
      </c>
      <c r="I31" s="10">
        <v>69848</v>
      </c>
      <c r="J31" s="8" t="e">
        <f>Report54_fact_FOT2</f>
        <v>#NAME?</v>
      </c>
      <c r="K31" s="8" t="e">
        <f>Report54_fact_FOT3</f>
        <v>#NAME?</v>
      </c>
      <c r="L31" s="8" t="e">
        <f>Report54_fact_materials2</f>
        <v>#NAME?</v>
      </c>
      <c r="M31" s="8" t="e">
        <f>Report54_fact_profitability</f>
        <v>#NAME?</v>
      </c>
      <c r="N31" s="8" t="e">
        <f>Report54_fact_ALL2</f>
        <v>#NAME?</v>
      </c>
      <c r="O31" s="8"/>
      <c r="P31" s="25"/>
      <c r="Q31" s="8" t="s">
        <v>77</v>
      </c>
    </row>
    <row r="32" spans="2:17" ht="22.5" x14ac:dyDescent="0.2">
      <c r="B32" s="23">
        <f>B31+1</f>
        <v>23</v>
      </c>
      <c r="C32" s="8">
        <v>2012</v>
      </c>
      <c r="D32" s="8">
        <v>12</v>
      </c>
      <c r="E32" s="9" t="s">
        <v>61</v>
      </c>
      <c r="F32" s="9" t="s">
        <v>39</v>
      </c>
      <c r="G32" s="8" t="s">
        <v>34</v>
      </c>
      <c r="H32" s="8">
        <v>0</v>
      </c>
      <c r="I32" s="10">
        <v>28887.4</v>
      </c>
      <c r="J32" s="8" t="e">
        <f>Report54_fact_FOT2</f>
        <v>#NAME?</v>
      </c>
      <c r="K32" s="8" t="e">
        <f>Report54_fact_FOT3</f>
        <v>#NAME?</v>
      </c>
      <c r="L32" s="8" t="e">
        <f>Report54_fact_materials2</f>
        <v>#NAME?</v>
      </c>
      <c r="M32" s="8" t="e">
        <f>Report54_fact_profitability</f>
        <v>#NAME?</v>
      </c>
      <c r="N32" s="8" t="e">
        <f>Report54_fact_ALL2</f>
        <v>#NAME?</v>
      </c>
      <c r="O32" s="8"/>
      <c r="P32" s="25"/>
      <c r="Q32" s="8" t="s">
        <v>40</v>
      </c>
    </row>
    <row r="33" spans="1:17" ht="33.75" x14ac:dyDescent="0.2">
      <c r="B33" s="23">
        <f>B32+1</f>
        <v>24</v>
      </c>
      <c r="C33" s="8">
        <v>2012</v>
      </c>
      <c r="D33" s="8">
        <v>12</v>
      </c>
      <c r="E33" s="9" t="s">
        <v>61</v>
      </c>
      <c r="F33" s="9" t="s">
        <v>42</v>
      </c>
      <c r="G33" s="8" t="s">
        <v>34</v>
      </c>
      <c r="H33" s="8">
        <v>0</v>
      </c>
      <c r="I33" s="10">
        <v>27282.55</v>
      </c>
      <c r="J33" s="8" t="e">
        <f>Report54_fact_FOT2</f>
        <v>#NAME?</v>
      </c>
      <c r="K33" s="8" t="e">
        <f>Report54_fact_FOT3</f>
        <v>#NAME?</v>
      </c>
      <c r="L33" s="8" t="e">
        <f>Report54_fact_materials2</f>
        <v>#NAME?</v>
      </c>
      <c r="M33" s="8" t="e">
        <f>Report54_fact_profitability</f>
        <v>#NAME?</v>
      </c>
      <c r="N33" s="8" t="e">
        <f>Report54_fact_ALL2</f>
        <v>#NAME?</v>
      </c>
      <c r="O33" s="8"/>
      <c r="P33" s="25"/>
      <c r="Q33" s="8" t="s">
        <v>40</v>
      </c>
    </row>
    <row r="34" spans="1:17" ht="12" x14ac:dyDescent="0.2">
      <c r="A34" s="17"/>
      <c r="B34" s="3"/>
      <c r="C34" s="3"/>
      <c r="D34" s="11"/>
      <c r="E34" s="11"/>
      <c r="F34" s="11"/>
      <c r="G34" s="11"/>
      <c r="H34" s="11"/>
      <c r="I34" s="12">
        <f>SUM($I$10:$I$33)</f>
        <v>642563.13</v>
      </c>
      <c r="J34" s="13" t="e">
        <f>SUM($J$10:$J$33)</f>
        <v>#NAME?</v>
      </c>
      <c r="K34" s="13" t="e">
        <f>SUM($K$10:$K$33)</f>
        <v>#NAME?</v>
      </c>
      <c r="L34" s="13" t="e">
        <f>SUM($L$10:$L$33)</f>
        <v>#NAME?</v>
      </c>
      <c r="M34" s="13" t="e">
        <f>SUM($M$10:$M$33)</f>
        <v>#NAME?</v>
      </c>
      <c r="N34" s="13" t="e">
        <f>SUM($N$10:$N$33)</f>
        <v>#NAME?</v>
      </c>
      <c r="O34" s="13"/>
      <c r="P34" s="13"/>
      <c r="Q34" s="13"/>
    </row>
    <row r="37" spans="1:17" x14ac:dyDescent="0.2">
      <c r="B37" s="1" t="str">
        <f>XLRPARAMS_comment</f>
        <v/>
      </c>
    </row>
    <row r="39" spans="1:17" ht="12.75" x14ac:dyDescent="0.2">
      <c r="B39" s="18"/>
      <c r="C39" s="18"/>
    </row>
    <row r="40" spans="1:17" ht="12.75" x14ac:dyDescent="0.2">
      <c r="B40" s="18" t="s">
        <v>166</v>
      </c>
      <c r="C40" s="18"/>
    </row>
    <row r="41" spans="1:17" ht="12.75" x14ac:dyDescent="0.2">
      <c r="B41" s="4"/>
      <c r="C41" s="4"/>
    </row>
    <row r="42" spans="1:17" x14ac:dyDescent="0.2">
      <c r="B42" s="1" t="s">
        <v>21</v>
      </c>
    </row>
    <row r="44" spans="1:17" x14ac:dyDescent="0.2">
      <c r="C44" s="24"/>
    </row>
  </sheetData>
  <mergeCells count="11">
    <mergeCell ref="Q7:Q8"/>
    <mergeCell ref="G7:G8"/>
    <mergeCell ref="H7:H8"/>
    <mergeCell ref="I7:I8"/>
    <mergeCell ref="J7:N7"/>
    <mergeCell ref="O7:P7"/>
    <mergeCell ref="B7:B8"/>
    <mergeCell ref="C7:C8"/>
    <mergeCell ref="D7:D8"/>
    <mergeCell ref="E7:E8"/>
    <mergeCell ref="F7:F8"/>
  </mergeCells>
  <conditionalFormatting sqref="U11:W11">
    <cfRule type="cellIs" dxfId="6" priority="6" stopIfTrue="1" operator="notEqual">
      <formula>0</formula>
    </cfRule>
  </conditionalFormatting>
  <conditionalFormatting sqref="D4:E6 B10:Q33">
    <cfRule type="expression" dxfId="5" priority="5" stopIfTrue="1">
      <formula>#REF!='TRUE'</formula>
    </cfRule>
  </conditionalFormatting>
  <conditionalFormatting sqref="B34:C34">
    <cfRule type="expression" dxfId="4" priority="2" stopIfTrue="1">
      <formula>#REF!=TRUE</formula>
    </cfRule>
  </conditionalFormatting>
  <pageMargins left="0.70866141732283472" right="0.70866141732283472" top="0.74803149606299213" bottom="0.74803149606299213" header="0.31496062992125984" footer="0.31496062992125984"/>
  <pageSetup paperSize="9" orientation="portrait" horizontalDpi="300" verticalDpi="0" copies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AD74"/>
  <sheetViews>
    <sheetView tabSelected="1" workbookViewId="0">
      <selection activeCell="X56" sqref="X56"/>
    </sheetView>
  </sheetViews>
  <sheetFormatPr defaultRowHeight="11.25" x14ac:dyDescent="0.2"/>
  <cols>
    <col min="1" max="1" width="1" style="1" customWidth="1"/>
    <col min="2" max="2" width="6" style="1" customWidth="1"/>
    <col min="3" max="3" width="9.83203125" style="1" customWidth="1"/>
    <col min="4" max="4" width="8.6640625" style="1" customWidth="1"/>
    <col min="5" max="5" width="21.5" style="1" customWidth="1"/>
    <col min="6" max="6" width="30.6640625" style="1" customWidth="1"/>
    <col min="7" max="7" width="6.1640625" style="1" customWidth="1"/>
    <col min="8" max="8" width="8.5" style="1" customWidth="1"/>
    <col min="9" max="9" width="16" style="1" customWidth="1"/>
    <col min="10" max="10" width="13" style="1" hidden="1" customWidth="1"/>
    <col min="11" max="11" width="13.33203125" style="1" hidden="1" customWidth="1"/>
    <col min="12" max="12" width="12.83203125" style="1" hidden="1" customWidth="1"/>
    <col min="13" max="13" width="8.5" style="1" hidden="1" customWidth="1"/>
    <col min="14" max="16" width="12.83203125" style="1" hidden="1" customWidth="1"/>
    <col min="17" max="17" width="42.6640625" style="1" hidden="1" customWidth="1"/>
    <col min="18" max="18" width="8.1640625" style="1" customWidth="1"/>
    <col min="19" max="19" width="17.1640625" style="1" hidden="1" customWidth="1"/>
    <col min="20" max="20" width="17.1640625" style="1" customWidth="1"/>
    <col min="21" max="21" width="6.33203125" style="1" customWidth="1"/>
    <col min="22" max="22" width="6.83203125" style="1" customWidth="1"/>
    <col min="23" max="23" width="6.83203125" style="1" hidden="1" customWidth="1"/>
    <col min="24" max="25" width="8.1640625" style="1" customWidth="1"/>
    <col min="26" max="26" width="12.6640625" style="1" customWidth="1"/>
    <col min="27" max="27" width="10.83203125" style="1" customWidth="1"/>
    <col min="28" max="28" width="10.83203125" style="1" hidden="1" customWidth="1"/>
    <col min="29" max="16384" width="9.33203125" style="1"/>
  </cols>
  <sheetData>
    <row r="1" spans="1:26" ht="6.75" customHeight="1" x14ac:dyDescent="0.2"/>
    <row r="2" spans="1:26" ht="18.75" x14ac:dyDescent="0.3">
      <c r="B2" s="2" t="s">
        <v>12</v>
      </c>
      <c r="C2" s="2"/>
      <c r="S2" s="26">
        <f>XLRPARAMS_exportPath</f>
        <v>0</v>
      </c>
    </row>
    <row r="3" spans="1:26" ht="18.75" x14ac:dyDescent="0.3">
      <c r="B3" s="2" t="s">
        <v>20</v>
      </c>
      <c r="C3" s="2"/>
      <c r="S3" s="26">
        <f>XLRPARAMS_exportPath2</f>
        <v>0</v>
      </c>
    </row>
    <row r="4" spans="1:26" ht="18.75" x14ac:dyDescent="0.3">
      <c r="B4" s="2" t="str">
        <f>XLRPARAMS_title</f>
        <v>на доме № 200 по ул. С.ШИЛО</v>
      </c>
      <c r="C4" s="2"/>
      <c r="D4" s="3"/>
      <c r="E4" s="3"/>
      <c r="F4" s="4"/>
    </row>
    <row r="5" spans="1:26" ht="18.75" x14ac:dyDescent="0.3">
      <c r="B5" s="2" t="str">
        <f>XLRPARAMS_period2</f>
        <v>за период c 01.02.2010 по 31.12.2012</v>
      </c>
      <c r="C5" s="2"/>
      <c r="D5" s="3"/>
      <c r="E5" s="3"/>
      <c r="F5" s="4"/>
    </row>
    <row r="6" spans="1:26" ht="18.75" x14ac:dyDescent="0.3">
      <c r="B6" s="2" t="str">
        <f>XLRPARAMS_company</f>
        <v>Управляющая компания ООО "УК "Западное" с 01.02.2010</v>
      </c>
      <c r="C6" s="2"/>
      <c r="D6" s="3"/>
      <c r="E6" s="3"/>
      <c r="F6" s="4"/>
    </row>
    <row r="7" spans="1:26" s="6" customFormat="1" ht="18" customHeight="1" x14ac:dyDescent="0.2">
      <c r="B7" s="27" t="s">
        <v>14</v>
      </c>
      <c r="C7" s="27" t="s">
        <v>0</v>
      </c>
      <c r="D7" s="27" t="s">
        <v>1</v>
      </c>
      <c r="E7" s="29" t="s">
        <v>5</v>
      </c>
      <c r="F7" s="29" t="s">
        <v>2</v>
      </c>
      <c r="G7" s="29" t="s">
        <v>4</v>
      </c>
      <c r="H7" s="29" t="s">
        <v>3</v>
      </c>
      <c r="I7" s="33" t="s">
        <v>8</v>
      </c>
      <c r="J7" s="27" t="s">
        <v>10</v>
      </c>
      <c r="K7" s="27"/>
      <c r="L7" s="27"/>
      <c r="M7" s="27"/>
      <c r="N7" s="27"/>
      <c r="O7" s="31" t="s">
        <v>18</v>
      </c>
      <c r="P7" s="32"/>
      <c r="Q7" s="27" t="s">
        <v>15</v>
      </c>
      <c r="R7" s="5"/>
      <c r="S7" s="5"/>
      <c r="T7" s="5"/>
      <c r="U7" s="5"/>
      <c r="V7" s="5"/>
      <c r="W7" s="5"/>
      <c r="X7" s="5"/>
      <c r="Y7" s="5"/>
      <c r="Z7" s="5"/>
    </row>
    <row r="8" spans="1:26" ht="13.5" customHeight="1" x14ac:dyDescent="0.2">
      <c r="B8" s="28"/>
      <c r="C8" s="28"/>
      <c r="D8" s="28"/>
      <c r="E8" s="30"/>
      <c r="F8" s="30"/>
      <c r="G8" s="30"/>
      <c r="H8" s="35"/>
      <c r="I8" s="34"/>
      <c r="J8" s="7" t="s">
        <v>6</v>
      </c>
      <c r="K8" s="7" t="s">
        <v>9</v>
      </c>
      <c r="L8" s="7" t="s">
        <v>7</v>
      </c>
      <c r="M8" s="7" t="s">
        <v>11</v>
      </c>
      <c r="N8" s="7" t="s">
        <v>8</v>
      </c>
      <c r="O8" s="7" t="s">
        <v>16</v>
      </c>
      <c r="P8" s="7" t="s">
        <v>17</v>
      </c>
      <c r="Q8" s="27"/>
    </row>
    <row r="9" spans="1:26" ht="13.5" hidden="1" customHeight="1" x14ac:dyDescent="0.2">
      <c r="B9" s="20"/>
      <c r="C9" s="20"/>
      <c r="D9" s="20"/>
      <c r="E9" s="21"/>
      <c r="F9" s="21"/>
      <c r="G9" s="21"/>
      <c r="H9" s="19"/>
      <c r="I9" s="22"/>
      <c r="J9" s="7"/>
      <c r="K9" s="7"/>
      <c r="L9" s="7"/>
      <c r="M9" s="7"/>
      <c r="N9" s="7"/>
      <c r="O9" s="7"/>
      <c r="P9" s="7"/>
      <c r="Q9" s="7"/>
    </row>
    <row r="10" spans="1:26" ht="22.5" x14ac:dyDescent="0.2">
      <c r="B10" s="23">
        <f>B9+1</f>
        <v>1</v>
      </c>
      <c r="C10" s="8">
        <v>2010</v>
      </c>
      <c r="D10" s="8">
        <v>4</v>
      </c>
      <c r="E10" s="9" t="s">
        <v>78</v>
      </c>
      <c r="F10" s="9" t="s">
        <v>79</v>
      </c>
      <c r="G10" s="8" t="s">
        <v>34</v>
      </c>
      <c r="H10" s="8">
        <v>1467.7</v>
      </c>
      <c r="I10" s="10">
        <v>1790.59</v>
      </c>
      <c r="J10" s="8" t="e">
        <f>Report54_fact_FOT2</f>
        <v>#NAME?</v>
      </c>
      <c r="K10" s="8" t="e">
        <f>Report54_fact_FOT3</f>
        <v>#NAME?</v>
      </c>
      <c r="L10" s="8" t="e">
        <f>Report54_fact_materials2</f>
        <v>#NAME?</v>
      </c>
      <c r="M10" s="8" t="e">
        <f>Report54_fact_profitability</f>
        <v>#NAME?</v>
      </c>
      <c r="N10" s="8" t="e">
        <f>Report54_fact_ALL2</f>
        <v>#NAME?</v>
      </c>
      <c r="O10" s="8"/>
      <c r="P10" s="25"/>
      <c r="Q10" s="8" t="s">
        <v>80</v>
      </c>
    </row>
    <row r="11" spans="1:26" s="17" customFormat="1" ht="22.5" x14ac:dyDescent="0.2">
      <c r="A11" s="1"/>
      <c r="B11" s="23">
        <f>B10+1</f>
        <v>2</v>
      </c>
      <c r="C11" s="8">
        <v>2010</v>
      </c>
      <c r="D11" s="8">
        <v>5</v>
      </c>
      <c r="E11" s="9" t="s">
        <v>70</v>
      </c>
      <c r="F11" s="9" t="s">
        <v>79</v>
      </c>
      <c r="G11" s="8" t="s">
        <v>34</v>
      </c>
      <c r="H11" s="8">
        <v>1467.7</v>
      </c>
      <c r="I11" s="10">
        <v>3272.97</v>
      </c>
      <c r="J11" s="8" t="e">
        <f>Report54_fact_FOT2</f>
        <v>#NAME?</v>
      </c>
      <c r="K11" s="8" t="e">
        <f>Report54_fact_FOT3</f>
        <v>#NAME?</v>
      </c>
      <c r="L11" s="8" t="e">
        <f>Report54_fact_materials2</f>
        <v>#NAME?</v>
      </c>
      <c r="M11" s="8" t="e">
        <f>Report54_fact_profitability</f>
        <v>#NAME?</v>
      </c>
      <c r="N11" s="8" t="e">
        <f>Report54_fact_ALL2</f>
        <v>#NAME?</v>
      </c>
      <c r="O11" s="8"/>
      <c r="P11" s="25"/>
      <c r="Q11" s="8" t="s">
        <v>81</v>
      </c>
      <c r="R11" s="14"/>
      <c r="S11" s="15"/>
      <c r="T11" s="15"/>
      <c r="U11" s="16"/>
      <c r="V11" s="16"/>
      <c r="W11" s="16"/>
      <c r="X11" s="15"/>
      <c r="Y11" s="15"/>
      <c r="Z11" s="15"/>
    </row>
    <row r="12" spans="1:26" ht="22.5" x14ac:dyDescent="0.2">
      <c r="B12" s="23">
        <f>B11+1</f>
        <v>3</v>
      </c>
      <c r="C12" s="8">
        <v>2010</v>
      </c>
      <c r="D12" s="8">
        <v>5</v>
      </c>
      <c r="E12" s="9" t="s">
        <v>82</v>
      </c>
      <c r="F12" s="9" t="s">
        <v>83</v>
      </c>
      <c r="G12" s="8" t="s">
        <v>34</v>
      </c>
      <c r="H12" s="8">
        <v>10654</v>
      </c>
      <c r="I12" s="10">
        <v>942.88</v>
      </c>
      <c r="J12" s="8" t="e">
        <f>Report54_fact_FOT2</f>
        <v>#NAME?</v>
      </c>
      <c r="K12" s="8" t="e">
        <f>Report54_fact_FOT3</f>
        <v>#NAME?</v>
      </c>
      <c r="L12" s="8" t="e">
        <f>Report54_fact_materials2</f>
        <v>#NAME?</v>
      </c>
      <c r="M12" s="8" t="e">
        <f>Report54_fact_profitability</f>
        <v>#NAME?</v>
      </c>
      <c r="N12" s="8" t="e">
        <f>Report54_fact_ALL2</f>
        <v>#NAME?</v>
      </c>
      <c r="O12" s="8"/>
      <c r="P12" s="25"/>
      <c r="Q12" s="8" t="s">
        <v>84</v>
      </c>
    </row>
    <row r="13" spans="1:26" ht="22.5" x14ac:dyDescent="0.2">
      <c r="B13" s="23">
        <f>B12+1</f>
        <v>4</v>
      </c>
      <c r="C13" s="8">
        <v>2010</v>
      </c>
      <c r="D13" s="8">
        <v>9</v>
      </c>
      <c r="E13" s="9" t="s">
        <v>85</v>
      </c>
      <c r="F13" s="9" t="s">
        <v>86</v>
      </c>
      <c r="G13" s="8" t="s">
        <v>30</v>
      </c>
      <c r="H13" s="8">
        <v>280</v>
      </c>
      <c r="I13" s="10">
        <v>7674.44</v>
      </c>
      <c r="J13" s="8" t="e">
        <f>Report54_fact_FOT2</f>
        <v>#NAME?</v>
      </c>
      <c r="K13" s="8" t="e">
        <f>Report54_fact_FOT3</f>
        <v>#NAME?</v>
      </c>
      <c r="L13" s="8" t="e">
        <f>Report54_fact_materials2</f>
        <v>#NAME?</v>
      </c>
      <c r="M13" s="8" t="e">
        <f>Report54_fact_profitability</f>
        <v>#NAME?</v>
      </c>
      <c r="N13" s="8" t="e">
        <f>Report54_fact_ALL2</f>
        <v>#NAME?</v>
      </c>
      <c r="O13" s="8"/>
      <c r="P13" s="25"/>
      <c r="Q13" s="8" t="s">
        <v>40</v>
      </c>
    </row>
    <row r="14" spans="1:26" ht="22.5" x14ac:dyDescent="0.2">
      <c r="B14" s="23">
        <f>B13+1</f>
        <v>5</v>
      </c>
      <c r="C14" s="8">
        <v>2010</v>
      </c>
      <c r="D14" s="8">
        <v>11</v>
      </c>
      <c r="E14" s="9" t="s">
        <v>89</v>
      </c>
      <c r="F14" s="9" t="s">
        <v>53</v>
      </c>
      <c r="G14" s="8" t="s">
        <v>30</v>
      </c>
      <c r="H14" s="8">
        <v>1</v>
      </c>
      <c r="I14" s="10">
        <v>287.64</v>
      </c>
      <c r="J14" s="8" t="e">
        <f>Report54_fact_FOT2</f>
        <v>#NAME?</v>
      </c>
      <c r="K14" s="8" t="e">
        <f>Report54_fact_FOT3</f>
        <v>#NAME?</v>
      </c>
      <c r="L14" s="8" t="e">
        <f>Report54_fact_materials2</f>
        <v>#NAME?</v>
      </c>
      <c r="M14" s="8" t="e">
        <f>Report54_fact_profitability</f>
        <v>#NAME?</v>
      </c>
      <c r="N14" s="8" t="e">
        <f>Report54_fact_ALL2</f>
        <v>#NAME?</v>
      </c>
      <c r="O14" s="8"/>
      <c r="P14" s="25"/>
      <c r="Q14" s="8" t="s">
        <v>40</v>
      </c>
    </row>
    <row r="15" spans="1:26" ht="22.5" x14ac:dyDescent="0.2">
      <c r="B15" s="23">
        <f>B14+1</f>
        <v>6</v>
      </c>
      <c r="C15" s="8">
        <v>2010</v>
      </c>
      <c r="D15" s="8">
        <v>11</v>
      </c>
      <c r="E15" s="9" t="s">
        <v>90</v>
      </c>
      <c r="F15" s="9" t="s">
        <v>91</v>
      </c>
      <c r="G15" s="8" t="s">
        <v>50</v>
      </c>
      <c r="H15" s="8">
        <v>4</v>
      </c>
      <c r="I15" s="10">
        <v>2661.8</v>
      </c>
      <c r="J15" s="8" t="e">
        <f>Report54_fact_FOT2</f>
        <v>#NAME?</v>
      </c>
      <c r="K15" s="8" t="e">
        <f>Report54_fact_FOT3</f>
        <v>#NAME?</v>
      </c>
      <c r="L15" s="8" t="e">
        <f>Report54_fact_materials2</f>
        <v>#NAME?</v>
      </c>
      <c r="M15" s="8" t="e">
        <f>Report54_fact_profitability</f>
        <v>#NAME?</v>
      </c>
      <c r="N15" s="8" t="e">
        <f>Report54_fact_ALL2</f>
        <v>#NAME?</v>
      </c>
      <c r="O15" s="8"/>
      <c r="P15" s="25"/>
      <c r="Q15" s="8" t="s">
        <v>40</v>
      </c>
    </row>
    <row r="16" spans="1:26" ht="22.5" x14ac:dyDescent="0.2">
      <c r="B16" s="23">
        <f>B15+1</f>
        <v>7</v>
      </c>
      <c r="C16" s="8">
        <v>2010</v>
      </c>
      <c r="D16" s="8">
        <v>11</v>
      </c>
      <c r="E16" s="9" t="s">
        <v>87</v>
      </c>
      <c r="F16" s="9" t="s">
        <v>88</v>
      </c>
      <c r="G16" s="8" t="s">
        <v>50</v>
      </c>
      <c r="H16" s="8">
        <v>7</v>
      </c>
      <c r="I16" s="10">
        <v>1269</v>
      </c>
      <c r="J16" s="8" t="e">
        <f>Report54_fact_FOT2</f>
        <v>#NAME?</v>
      </c>
      <c r="K16" s="8" t="e">
        <f>Report54_fact_FOT3</f>
        <v>#NAME?</v>
      </c>
      <c r="L16" s="8" t="e">
        <f>Report54_fact_materials2</f>
        <v>#NAME?</v>
      </c>
      <c r="M16" s="8" t="e">
        <f>Report54_fact_profitability</f>
        <v>#NAME?</v>
      </c>
      <c r="N16" s="8" t="e">
        <f>Report54_fact_ALL2</f>
        <v>#NAME?</v>
      </c>
      <c r="O16" s="8"/>
      <c r="P16" s="25"/>
      <c r="Q16" s="8" t="s">
        <v>40</v>
      </c>
    </row>
    <row r="17" spans="2:17" ht="22.5" x14ac:dyDescent="0.2">
      <c r="B17" s="23">
        <f t="shared" ref="B17:B63" si="0">B16+1</f>
        <v>8</v>
      </c>
      <c r="C17" s="8">
        <v>2011</v>
      </c>
      <c r="D17" s="8">
        <v>1</v>
      </c>
      <c r="E17" s="9" t="s">
        <v>93</v>
      </c>
      <c r="F17" s="9" t="s">
        <v>94</v>
      </c>
      <c r="G17" s="8" t="s">
        <v>50</v>
      </c>
      <c r="H17" s="8">
        <v>1</v>
      </c>
      <c r="I17" s="10">
        <v>71.09</v>
      </c>
      <c r="J17" s="8" t="e">
        <f>Report54_fact_FOT2</f>
        <v>#NAME?</v>
      </c>
      <c r="K17" s="8" t="e">
        <f>Report54_fact_FOT3</f>
        <v>#NAME?</v>
      </c>
      <c r="L17" s="8" t="e">
        <f>Report54_fact_materials2</f>
        <v>#NAME?</v>
      </c>
      <c r="M17" s="8" t="e">
        <f>Report54_fact_profitability</f>
        <v>#NAME?</v>
      </c>
      <c r="N17" s="8" t="e">
        <f>Report54_fact_ALL2</f>
        <v>#NAME?</v>
      </c>
      <c r="O17" s="8"/>
      <c r="P17" s="25"/>
      <c r="Q17" s="8" t="s">
        <v>40</v>
      </c>
    </row>
    <row r="18" spans="2:17" ht="22.5" x14ac:dyDescent="0.2">
      <c r="B18" s="23">
        <f t="shared" si="0"/>
        <v>9</v>
      </c>
      <c r="C18" s="8">
        <v>2011</v>
      </c>
      <c r="D18" s="8">
        <v>1</v>
      </c>
      <c r="E18" s="9" t="s">
        <v>92</v>
      </c>
      <c r="F18" s="9" t="s">
        <v>91</v>
      </c>
      <c r="G18" s="8" t="s">
        <v>50</v>
      </c>
      <c r="H18" s="8">
        <v>4</v>
      </c>
      <c r="I18" s="10">
        <v>2379.04</v>
      </c>
      <c r="J18" s="8" t="e">
        <f>Report54_fact_FOT2</f>
        <v>#NAME?</v>
      </c>
      <c r="K18" s="8" t="e">
        <f>Report54_fact_FOT3</f>
        <v>#NAME?</v>
      </c>
      <c r="L18" s="8" t="e">
        <f>Report54_fact_materials2</f>
        <v>#NAME?</v>
      </c>
      <c r="M18" s="8" t="e">
        <f>Report54_fact_profitability</f>
        <v>#NAME?</v>
      </c>
      <c r="N18" s="8" t="e">
        <f>Report54_fact_ALL2</f>
        <v>#NAME?</v>
      </c>
      <c r="O18" s="8"/>
      <c r="P18" s="25"/>
      <c r="Q18" s="8" t="s">
        <v>40</v>
      </c>
    </row>
    <row r="19" spans="2:17" ht="22.5" x14ac:dyDescent="0.2">
      <c r="B19" s="23">
        <f t="shared" si="0"/>
        <v>10</v>
      </c>
      <c r="C19" s="8">
        <v>2011</v>
      </c>
      <c r="D19" s="8">
        <v>2</v>
      </c>
      <c r="E19" s="9" t="s">
        <v>102</v>
      </c>
      <c r="F19" s="9" t="s">
        <v>91</v>
      </c>
      <c r="G19" s="8" t="s">
        <v>50</v>
      </c>
      <c r="H19" s="8">
        <v>10</v>
      </c>
      <c r="I19" s="10">
        <v>3629.94</v>
      </c>
      <c r="J19" s="8" t="e">
        <f>Report54_fact_FOT2</f>
        <v>#NAME?</v>
      </c>
      <c r="K19" s="8" t="e">
        <f>Report54_fact_FOT3</f>
        <v>#NAME?</v>
      </c>
      <c r="L19" s="8" t="e">
        <f>Report54_fact_materials2</f>
        <v>#NAME?</v>
      </c>
      <c r="M19" s="8" t="e">
        <f>Report54_fact_profitability</f>
        <v>#NAME?</v>
      </c>
      <c r="N19" s="8" t="e">
        <f>Report54_fact_ALL2</f>
        <v>#NAME?</v>
      </c>
      <c r="O19" s="8"/>
      <c r="P19" s="25"/>
      <c r="Q19" s="8" t="s">
        <v>40</v>
      </c>
    </row>
    <row r="20" spans="2:17" ht="22.5" x14ac:dyDescent="0.2">
      <c r="B20" s="23">
        <f t="shared" si="0"/>
        <v>11</v>
      </c>
      <c r="C20" s="8">
        <v>2011</v>
      </c>
      <c r="D20" s="8">
        <v>2</v>
      </c>
      <c r="E20" s="9" t="s">
        <v>103</v>
      </c>
      <c r="F20" s="9" t="s">
        <v>104</v>
      </c>
      <c r="G20" s="8" t="s">
        <v>50</v>
      </c>
      <c r="H20" s="8">
        <v>6</v>
      </c>
      <c r="I20" s="10">
        <v>1885.63</v>
      </c>
      <c r="J20" s="8" t="e">
        <f>Report54_fact_FOT2</f>
        <v>#NAME?</v>
      </c>
      <c r="K20" s="8" t="e">
        <f>Report54_fact_FOT3</f>
        <v>#NAME?</v>
      </c>
      <c r="L20" s="8" t="e">
        <f>Report54_fact_materials2</f>
        <v>#NAME?</v>
      </c>
      <c r="M20" s="8" t="e">
        <f>Report54_fact_profitability</f>
        <v>#NAME?</v>
      </c>
      <c r="N20" s="8" t="e">
        <f>Report54_fact_ALL2</f>
        <v>#NAME?</v>
      </c>
      <c r="O20" s="8"/>
      <c r="P20" s="25"/>
      <c r="Q20" s="8" t="s">
        <v>40</v>
      </c>
    </row>
    <row r="21" spans="2:17" ht="22.5" x14ac:dyDescent="0.2">
      <c r="B21" s="23">
        <f t="shared" si="0"/>
        <v>12</v>
      </c>
      <c r="C21" s="8">
        <v>2011</v>
      </c>
      <c r="D21" s="8">
        <v>2</v>
      </c>
      <c r="E21" s="9" t="s">
        <v>105</v>
      </c>
      <c r="F21" s="9" t="s">
        <v>53</v>
      </c>
      <c r="G21" s="8" t="s">
        <v>30</v>
      </c>
      <c r="H21" s="8">
        <v>1</v>
      </c>
      <c r="I21" s="10">
        <v>4108.92</v>
      </c>
      <c r="J21" s="8" t="e">
        <f>Report54_fact_FOT2</f>
        <v>#NAME?</v>
      </c>
      <c r="K21" s="8" t="e">
        <f>Report54_fact_FOT3</f>
        <v>#NAME?</v>
      </c>
      <c r="L21" s="8" t="e">
        <f>Report54_fact_materials2</f>
        <v>#NAME?</v>
      </c>
      <c r="M21" s="8" t="e">
        <f>Report54_fact_profitability</f>
        <v>#NAME?</v>
      </c>
      <c r="N21" s="8" t="e">
        <f>Report54_fact_ALL2</f>
        <v>#NAME?</v>
      </c>
      <c r="O21" s="8"/>
      <c r="P21" s="25"/>
      <c r="Q21" s="8" t="s">
        <v>40</v>
      </c>
    </row>
    <row r="22" spans="2:17" ht="22.5" x14ac:dyDescent="0.2">
      <c r="B22" s="23">
        <f t="shared" si="0"/>
        <v>13</v>
      </c>
      <c r="C22" s="8">
        <v>2011</v>
      </c>
      <c r="D22" s="8">
        <v>2</v>
      </c>
      <c r="E22" s="9" t="s">
        <v>106</v>
      </c>
      <c r="F22" s="9" t="s">
        <v>29</v>
      </c>
      <c r="G22" s="8" t="s">
        <v>30</v>
      </c>
      <c r="H22" s="8">
        <v>2</v>
      </c>
      <c r="I22" s="10">
        <v>1522.19</v>
      </c>
      <c r="J22" s="8" t="e">
        <f>Report54_fact_FOT2</f>
        <v>#NAME?</v>
      </c>
      <c r="K22" s="8" t="e">
        <f>Report54_fact_FOT3</f>
        <v>#NAME?</v>
      </c>
      <c r="L22" s="8" t="e">
        <f>Report54_fact_materials2</f>
        <v>#NAME?</v>
      </c>
      <c r="M22" s="8" t="e">
        <f>Report54_fact_profitability</f>
        <v>#NAME?</v>
      </c>
      <c r="N22" s="8" t="e">
        <f>Report54_fact_ALL2</f>
        <v>#NAME?</v>
      </c>
      <c r="O22" s="8"/>
      <c r="P22" s="25"/>
      <c r="Q22" s="8" t="s">
        <v>40</v>
      </c>
    </row>
    <row r="23" spans="2:17" ht="22.5" x14ac:dyDescent="0.2">
      <c r="B23" s="23">
        <f t="shared" si="0"/>
        <v>14</v>
      </c>
      <c r="C23" s="8">
        <v>2011</v>
      </c>
      <c r="D23" s="8">
        <v>2</v>
      </c>
      <c r="E23" s="9" t="s">
        <v>95</v>
      </c>
      <c r="F23" s="9" t="s">
        <v>96</v>
      </c>
      <c r="G23" s="8" t="s">
        <v>30</v>
      </c>
      <c r="H23" s="8">
        <v>20</v>
      </c>
      <c r="I23" s="10">
        <v>1165.07</v>
      </c>
      <c r="J23" s="8" t="e">
        <f>Report54_fact_FOT2</f>
        <v>#NAME?</v>
      </c>
      <c r="K23" s="8" t="e">
        <f>Report54_fact_FOT3</f>
        <v>#NAME?</v>
      </c>
      <c r="L23" s="8" t="e">
        <f>Report54_fact_materials2</f>
        <v>#NAME?</v>
      </c>
      <c r="M23" s="8" t="e">
        <f>Report54_fact_profitability</f>
        <v>#NAME?</v>
      </c>
      <c r="N23" s="8" t="e">
        <f>Report54_fact_ALL2</f>
        <v>#NAME?</v>
      </c>
      <c r="O23" s="8"/>
      <c r="P23" s="25"/>
      <c r="Q23" s="8" t="s">
        <v>40</v>
      </c>
    </row>
    <row r="24" spans="2:17" ht="22.5" x14ac:dyDescent="0.2">
      <c r="B24" s="23">
        <f t="shared" si="0"/>
        <v>15</v>
      </c>
      <c r="C24" s="8">
        <v>2011</v>
      </c>
      <c r="D24" s="8">
        <v>2</v>
      </c>
      <c r="E24" s="9" t="s">
        <v>97</v>
      </c>
      <c r="F24" s="9" t="s">
        <v>98</v>
      </c>
      <c r="G24" s="8" t="s">
        <v>99</v>
      </c>
      <c r="H24" s="8">
        <v>2.4</v>
      </c>
      <c r="I24" s="10">
        <v>4906.01</v>
      </c>
      <c r="J24" s="8" t="e">
        <f>Report54_fact_FOT2</f>
        <v>#NAME?</v>
      </c>
      <c r="K24" s="8" t="e">
        <f>Report54_fact_FOT3</f>
        <v>#NAME?</v>
      </c>
      <c r="L24" s="8" t="e">
        <f>Report54_fact_materials2</f>
        <v>#NAME?</v>
      </c>
      <c r="M24" s="8" t="e">
        <f>Report54_fact_profitability</f>
        <v>#NAME?</v>
      </c>
      <c r="N24" s="8" t="e">
        <f>Report54_fact_ALL2</f>
        <v>#NAME?</v>
      </c>
      <c r="O24" s="8"/>
      <c r="P24" s="25"/>
      <c r="Q24" s="8" t="s">
        <v>40</v>
      </c>
    </row>
    <row r="25" spans="2:17" x14ac:dyDescent="0.2">
      <c r="B25" s="23">
        <f t="shared" si="0"/>
        <v>16</v>
      </c>
      <c r="C25" s="8">
        <v>2011</v>
      </c>
      <c r="D25" s="8">
        <v>2</v>
      </c>
      <c r="E25" s="9" t="s">
        <v>100</v>
      </c>
      <c r="F25" s="9" t="s">
        <v>101</v>
      </c>
      <c r="G25" s="8" t="s">
        <v>30</v>
      </c>
      <c r="H25" s="8">
        <v>2</v>
      </c>
      <c r="I25" s="10">
        <v>468.96</v>
      </c>
      <c r="J25" s="8" t="e">
        <f>Report54_fact_FOT2</f>
        <v>#NAME?</v>
      </c>
      <c r="K25" s="8" t="e">
        <f>Report54_fact_FOT3</f>
        <v>#NAME?</v>
      </c>
      <c r="L25" s="8" t="e">
        <f>Report54_fact_materials2</f>
        <v>#NAME?</v>
      </c>
      <c r="M25" s="8" t="e">
        <f>Report54_fact_profitability</f>
        <v>#NAME?</v>
      </c>
      <c r="N25" s="8" t="e">
        <f>Report54_fact_ALL2</f>
        <v>#NAME?</v>
      </c>
      <c r="O25" s="8"/>
      <c r="P25" s="25"/>
      <c r="Q25" s="8" t="s">
        <v>40</v>
      </c>
    </row>
    <row r="26" spans="2:17" ht="22.5" x14ac:dyDescent="0.2">
      <c r="B26" s="23">
        <f t="shared" si="0"/>
        <v>17</v>
      </c>
      <c r="C26" s="8">
        <v>2011</v>
      </c>
      <c r="D26" s="8">
        <v>3</v>
      </c>
      <c r="E26" s="9" t="s">
        <v>110</v>
      </c>
      <c r="F26" s="9" t="s">
        <v>111</v>
      </c>
      <c r="G26" s="8" t="s">
        <v>30</v>
      </c>
      <c r="H26" s="8">
        <v>40</v>
      </c>
      <c r="I26" s="10">
        <v>2330.12</v>
      </c>
      <c r="J26" s="8" t="e">
        <f>Report54_fact_FOT2</f>
        <v>#NAME?</v>
      </c>
      <c r="K26" s="8" t="e">
        <f>Report54_fact_FOT3</f>
        <v>#NAME?</v>
      </c>
      <c r="L26" s="8" t="e">
        <f>Report54_fact_materials2</f>
        <v>#NAME?</v>
      </c>
      <c r="M26" s="8" t="e">
        <f>Report54_fact_profitability</f>
        <v>#NAME?</v>
      </c>
      <c r="N26" s="8" t="e">
        <f>Report54_fact_ALL2</f>
        <v>#NAME?</v>
      </c>
      <c r="O26" s="8"/>
      <c r="P26" s="25"/>
      <c r="Q26" s="8" t="s">
        <v>40</v>
      </c>
    </row>
    <row r="27" spans="2:17" ht="22.5" x14ac:dyDescent="0.2">
      <c r="B27" s="23">
        <f t="shared" si="0"/>
        <v>18</v>
      </c>
      <c r="C27" s="8">
        <v>2011</v>
      </c>
      <c r="D27" s="8">
        <v>3</v>
      </c>
      <c r="E27" s="9" t="s">
        <v>112</v>
      </c>
      <c r="F27" s="9" t="s">
        <v>79</v>
      </c>
      <c r="G27" s="8" t="s">
        <v>34</v>
      </c>
      <c r="H27" s="8">
        <v>100</v>
      </c>
      <c r="I27" s="10">
        <v>863.62</v>
      </c>
      <c r="J27" s="8" t="e">
        <f>Report54_fact_FOT2</f>
        <v>#NAME?</v>
      </c>
      <c r="K27" s="8" t="e">
        <f>Report54_fact_FOT3</f>
        <v>#NAME?</v>
      </c>
      <c r="L27" s="8" t="e">
        <f>Report54_fact_materials2</f>
        <v>#NAME?</v>
      </c>
      <c r="M27" s="8" t="e">
        <f>Report54_fact_profitability</f>
        <v>#NAME?</v>
      </c>
      <c r="N27" s="8" t="e">
        <f>Report54_fact_ALL2</f>
        <v>#NAME?</v>
      </c>
      <c r="O27" s="8"/>
      <c r="P27" s="25"/>
      <c r="Q27" s="8" t="s">
        <v>40</v>
      </c>
    </row>
    <row r="28" spans="2:17" ht="22.5" x14ac:dyDescent="0.2">
      <c r="B28" s="23">
        <f t="shared" si="0"/>
        <v>19</v>
      </c>
      <c r="C28" s="8">
        <v>2011</v>
      </c>
      <c r="D28" s="8">
        <v>3</v>
      </c>
      <c r="E28" s="9" t="s">
        <v>107</v>
      </c>
      <c r="F28" s="9" t="s">
        <v>108</v>
      </c>
      <c r="G28" s="8" t="s">
        <v>50</v>
      </c>
      <c r="H28" s="8">
        <v>1</v>
      </c>
      <c r="I28" s="10">
        <v>1908.73</v>
      </c>
      <c r="J28" s="8" t="e">
        <f>Report54_fact_FOT2</f>
        <v>#NAME?</v>
      </c>
      <c r="K28" s="8" t="e">
        <f>Report54_fact_FOT3</f>
        <v>#NAME?</v>
      </c>
      <c r="L28" s="8" t="e">
        <f>Report54_fact_materials2</f>
        <v>#NAME?</v>
      </c>
      <c r="M28" s="8" t="e">
        <f>Report54_fact_profitability</f>
        <v>#NAME?</v>
      </c>
      <c r="N28" s="8" t="e">
        <f>Report54_fact_ALL2</f>
        <v>#NAME?</v>
      </c>
      <c r="O28" s="8"/>
      <c r="P28" s="25"/>
      <c r="Q28" s="8" t="s">
        <v>40</v>
      </c>
    </row>
    <row r="29" spans="2:17" ht="22.5" x14ac:dyDescent="0.2">
      <c r="B29" s="23">
        <f t="shared" si="0"/>
        <v>20</v>
      </c>
      <c r="C29" s="8">
        <v>2011</v>
      </c>
      <c r="D29" s="8">
        <v>3</v>
      </c>
      <c r="E29" s="9" t="s">
        <v>70</v>
      </c>
      <c r="F29" s="9" t="s">
        <v>109</v>
      </c>
      <c r="G29" s="8" t="s">
        <v>30</v>
      </c>
      <c r="H29" s="8">
        <v>1.5</v>
      </c>
      <c r="I29" s="10">
        <v>483.75</v>
      </c>
      <c r="J29" s="8" t="e">
        <f>Report54_fact_FOT2</f>
        <v>#NAME?</v>
      </c>
      <c r="K29" s="8" t="e">
        <f>Report54_fact_FOT3</f>
        <v>#NAME?</v>
      </c>
      <c r="L29" s="8" t="e">
        <f>Report54_fact_materials2</f>
        <v>#NAME?</v>
      </c>
      <c r="M29" s="8" t="e">
        <f>Report54_fact_profitability</f>
        <v>#NAME?</v>
      </c>
      <c r="N29" s="8" t="e">
        <f>Report54_fact_ALL2</f>
        <v>#NAME?</v>
      </c>
      <c r="O29" s="8"/>
      <c r="P29" s="25"/>
      <c r="Q29" s="8" t="s">
        <v>40</v>
      </c>
    </row>
    <row r="30" spans="2:17" x14ac:dyDescent="0.2">
      <c r="B30" s="23">
        <f t="shared" si="0"/>
        <v>21</v>
      </c>
      <c r="C30" s="8">
        <v>2011</v>
      </c>
      <c r="D30" s="8">
        <v>4</v>
      </c>
      <c r="E30" s="9"/>
      <c r="F30" s="9" t="s">
        <v>113</v>
      </c>
      <c r="G30" s="8" t="s">
        <v>50</v>
      </c>
      <c r="H30" s="8">
        <v>3</v>
      </c>
      <c r="I30" s="10">
        <v>27750</v>
      </c>
      <c r="J30" s="8" t="e">
        <f>Report54_fact_FOT2</f>
        <v>#NAME?</v>
      </c>
      <c r="K30" s="8" t="e">
        <f>Report54_fact_FOT3</f>
        <v>#NAME?</v>
      </c>
      <c r="L30" s="8" t="e">
        <f>Report54_fact_materials2</f>
        <v>#NAME?</v>
      </c>
      <c r="M30" s="8" t="e">
        <f>Report54_fact_profitability</f>
        <v>#NAME?</v>
      </c>
      <c r="N30" s="8" t="e">
        <f>Report54_fact_ALL2</f>
        <v>#NAME?</v>
      </c>
      <c r="O30" s="8"/>
      <c r="P30" s="25"/>
      <c r="Q30" s="8" t="s">
        <v>40</v>
      </c>
    </row>
    <row r="31" spans="2:17" ht="22.5" x14ac:dyDescent="0.2">
      <c r="B31" s="23">
        <f t="shared" si="0"/>
        <v>22</v>
      </c>
      <c r="C31" s="8">
        <v>2011</v>
      </c>
      <c r="D31" s="8">
        <v>5</v>
      </c>
      <c r="E31" s="9" t="s">
        <v>114</v>
      </c>
      <c r="F31" s="9" t="s">
        <v>115</v>
      </c>
      <c r="G31" s="8" t="s">
        <v>34</v>
      </c>
      <c r="H31" s="8">
        <v>5</v>
      </c>
      <c r="I31" s="10">
        <v>136.30000000000001</v>
      </c>
      <c r="J31" s="8" t="e">
        <f>Report54_fact_FOT2</f>
        <v>#NAME?</v>
      </c>
      <c r="K31" s="8" t="e">
        <f>Report54_fact_FOT3</f>
        <v>#NAME?</v>
      </c>
      <c r="L31" s="8" t="e">
        <f>Report54_fact_materials2</f>
        <v>#NAME?</v>
      </c>
      <c r="M31" s="8" t="e">
        <f>Report54_fact_profitability</f>
        <v>#NAME?</v>
      </c>
      <c r="N31" s="8" t="e">
        <f>Report54_fact_ALL2</f>
        <v>#NAME?</v>
      </c>
      <c r="O31" s="8"/>
      <c r="P31" s="25"/>
      <c r="Q31" s="8" t="s">
        <v>40</v>
      </c>
    </row>
    <row r="32" spans="2:17" ht="22.5" x14ac:dyDescent="0.2">
      <c r="B32" s="23">
        <f t="shared" si="0"/>
        <v>23</v>
      </c>
      <c r="C32" s="8">
        <v>2011</v>
      </c>
      <c r="D32" s="8">
        <v>6</v>
      </c>
      <c r="E32" s="9" t="s">
        <v>122</v>
      </c>
      <c r="F32" s="9" t="s">
        <v>86</v>
      </c>
      <c r="G32" s="8" t="s">
        <v>30</v>
      </c>
      <c r="H32" s="8">
        <v>5796</v>
      </c>
      <c r="I32" s="10">
        <v>102938</v>
      </c>
      <c r="J32" s="8" t="e">
        <f>Report54_fact_FOT2</f>
        <v>#NAME?</v>
      </c>
      <c r="K32" s="8" t="e">
        <f>Report54_fact_FOT3</f>
        <v>#NAME?</v>
      </c>
      <c r="L32" s="8" t="e">
        <f>Report54_fact_materials2</f>
        <v>#NAME?</v>
      </c>
      <c r="M32" s="8" t="e">
        <f>Report54_fact_profitability</f>
        <v>#NAME?</v>
      </c>
      <c r="N32" s="8" t="e">
        <f>Report54_fact_ALL2</f>
        <v>#NAME?</v>
      </c>
      <c r="O32" s="8"/>
      <c r="P32" s="25"/>
      <c r="Q32" s="8" t="s">
        <v>40</v>
      </c>
    </row>
    <row r="33" spans="2:17" ht="45" x14ac:dyDescent="0.2">
      <c r="B33" s="23">
        <f t="shared" si="0"/>
        <v>24</v>
      </c>
      <c r="C33" s="8">
        <v>2011</v>
      </c>
      <c r="D33" s="8">
        <v>6</v>
      </c>
      <c r="E33" s="9" t="s">
        <v>116</v>
      </c>
      <c r="F33" s="9" t="s">
        <v>117</v>
      </c>
      <c r="G33" s="8" t="s">
        <v>50</v>
      </c>
      <c r="H33" s="8">
        <v>2.9</v>
      </c>
      <c r="I33" s="10">
        <v>1101</v>
      </c>
      <c r="J33" s="8" t="e">
        <f>Report54_fact_FOT2</f>
        <v>#NAME?</v>
      </c>
      <c r="K33" s="8" t="e">
        <f>Report54_fact_FOT3</f>
        <v>#NAME?</v>
      </c>
      <c r="L33" s="8" t="e">
        <f>Report54_fact_materials2</f>
        <v>#NAME?</v>
      </c>
      <c r="M33" s="8" t="e">
        <f>Report54_fact_profitability</f>
        <v>#NAME?</v>
      </c>
      <c r="N33" s="8" t="e">
        <f>Report54_fact_ALL2</f>
        <v>#NAME?</v>
      </c>
      <c r="O33" s="8"/>
      <c r="P33" s="25"/>
      <c r="Q33" s="8" t="s">
        <v>40</v>
      </c>
    </row>
    <row r="34" spans="2:17" ht="22.5" x14ac:dyDescent="0.2">
      <c r="B34" s="23">
        <f t="shared" si="0"/>
        <v>25</v>
      </c>
      <c r="C34" s="8">
        <v>2011</v>
      </c>
      <c r="D34" s="8">
        <v>6</v>
      </c>
      <c r="E34" s="9" t="s">
        <v>70</v>
      </c>
      <c r="F34" s="9" t="s">
        <v>79</v>
      </c>
      <c r="G34" s="8" t="s">
        <v>34</v>
      </c>
      <c r="H34" s="8">
        <v>1467.7</v>
      </c>
      <c r="I34" s="10">
        <v>3449.1</v>
      </c>
      <c r="J34" s="8" t="e">
        <f>Report54_fact_FOT2</f>
        <v>#NAME?</v>
      </c>
      <c r="K34" s="8" t="e">
        <f>Report54_fact_FOT3</f>
        <v>#NAME?</v>
      </c>
      <c r="L34" s="8" t="e">
        <f>Report54_fact_materials2</f>
        <v>#NAME?</v>
      </c>
      <c r="M34" s="8" t="e">
        <f>Report54_fact_profitability</f>
        <v>#NAME?</v>
      </c>
      <c r="N34" s="8" t="e">
        <f>Report54_fact_ALL2</f>
        <v>#NAME?</v>
      </c>
      <c r="O34" s="8"/>
      <c r="P34" s="25"/>
      <c r="Q34" s="8" t="s">
        <v>118</v>
      </c>
    </row>
    <row r="35" spans="2:17" ht="22.5" x14ac:dyDescent="0.2">
      <c r="B35" s="23">
        <f t="shared" si="0"/>
        <v>26</v>
      </c>
      <c r="C35" s="8">
        <v>2011</v>
      </c>
      <c r="D35" s="8">
        <v>6</v>
      </c>
      <c r="E35" s="9"/>
      <c r="F35" s="9" t="s">
        <v>119</v>
      </c>
      <c r="G35" s="8" t="s">
        <v>50</v>
      </c>
      <c r="H35" s="8">
        <v>23</v>
      </c>
      <c r="I35" s="10">
        <v>37738</v>
      </c>
      <c r="J35" s="8" t="e">
        <f>Report54_fact_FOT2</f>
        <v>#NAME?</v>
      </c>
      <c r="K35" s="8" t="e">
        <f>Report54_fact_FOT3</f>
        <v>#NAME?</v>
      </c>
      <c r="L35" s="8" t="e">
        <f>Report54_fact_materials2</f>
        <v>#NAME?</v>
      </c>
      <c r="M35" s="8" t="e">
        <f>Report54_fact_profitability</f>
        <v>#NAME?</v>
      </c>
      <c r="N35" s="8" t="e">
        <f>Report54_fact_ALL2</f>
        <v>#NAME?</v>
      </c>
      <c r="O35" s="8"/>
      <c r="P35" s="25"/>
      <c r="Q35" s="8" t="s">
        <v>120</v>
      </c>
    </row>
    <row r="36" spans="2:17" ht="22.5" x14ac:dyDescent="0.2">
      <c r="B36" s="23">
        <f t="shared" si="0"/>
        <v>27</v>
      </c>
      <c r="C36" s="8">
        <v>2011</v>
      </c>
      <c r="D36" s="8">
        <v>6</v>
      </c>
      <c r="E36" s="9" t="s">
        <v>121</v>
      </c>
      <c r="F36" s="9" t="s">
        <v>119</v>
      </c>
      <c r="G36" s="8" t="s">
        <v>50</v>
      </c>
      <c r="H36" s="8">
        <v>504</v>
      </c>
      <c r="I36" s="10">
        <v>21236</v>
      </c>
      <c r="J36" s="8" t="e">
        <f>Report54_fact_FOT2</f>
        <v>#NAME?</v>
      </c>
      <c r="K36" s="8" t="e">
        <f>Report54_fact_FOT3</f>
        <v>#NAME?</v>
      </c>
      <c r="L36" s="8" t="e">
        <f>Report54_fact_materials2</f>
        <v>#NAME?</v>
      </c>
      <c r="M36" s="8" t="e">
        <f>Report54_fact_profitability</f>
        <v>#NAME?</v>
      </c>
      <c r="N36" s="8" t="e">
        <f>Report54_fact_ALL2</f>
        <v>#NAME?</v>
      </c>
      <c r="O36" s="8"/>
      <c r="P36" s="25"/>
      <c r="Q36" s="8" t="s">
        <v>120</v>
      </c>
    </row>
    <row r="37" spans="2:17" ht="22.5" x14ac:dyDescent="0.2">
      <c r="B37" s="23">
        <f t="shared" si="0"/>
        <v>28</v>
      </c>
      <c r="C37" s="8">
        <v>2011</v>
      </c>
      <c r="D37" s="8">
        <v>7</v>
      </c>
      <c r="E37" s="9" t="s">
        <v>123</v>
      </c>
      <c r="F37" s="9" t="s">
        <v>124</v>
      </c>
      <c r="G37" s="8" t="s">
        <v>50</v>
      </c>
      <c r="H37" s="8">
        <v>9</v>
      </c>
      <c r="I37" s="10">
        <v>24103</v>
      </c>
      <c r="J37" s="8" t="e">
        <f>Report54_fact_FOT2</f>
        <v>#NAME?</v>
      </c>
      <c r="K37" s="8" t="e">
        <f>Report54_fact_FOT3</f>
        <v>#NAME?</v>
      </c>
      <c r="L37" s="8" t="e">
        <f>Report54_fact_materials2</f>
        <v>#NAME?</v>
      </c>
      <c r="M37" s="8" t="e">
        <f>Report54_fact_profitability</f>
        <v>#NAME?</v>
      </c>
      <c r="N37" s="8" t="e">
        <f>Report54_fact_ALL2</f>
        <v>#NAME?</v>
      </c>
      <c r="O37" s="8"/>
      <c r="P37" s="25"/>
      <c r="Q37" s="8" t="s">
        <v>125</v>
      </c>
    </row>
    <row r="38" spans="2:17" ht="22.5" x14ac:dyDescent="0.2">
      <c r="B38" s="23">
        <f t="shared" si="0"/>
        <v>29</v>
      </c>
      <c r="C38" s="8">
        <v>2011</v>
      </c>
      <c r="D38" s="8">
        <v>7</v>
      </c>
      <c r="E38" s="9" t="s">
        <v>126</v>
      </c>
      <c r="F38" s="9" t="s">
        <v>124</v>
      </c>
      <c r="G38" s="8" t="s">
        <v>50</v>
      </c>
      <c r="H38" s="8">
        <v>1</v>
      </c>
      <c r="I38" s="10">
        <v>3283</v>
      </c>
      <c r="J38" s="8" t="e">
        <f>Report54_fact_FOT2</f>
        <v>#NAME?</v>
      </c>
      <c r="K38" s="8" t="e">
        <f>Report54_fact_FOT3</f>
        <v>#NAME?</v>
      </c>
      <c r="L38" s="8" t="e">
        <f>Report54_fact_materials2</f>
        <v>#NAME?</v>
      </c>
      <c r="M38" s="8" t="e">
        <f>Report54_fact_profitability</f>
        <v>#NAME?</v>
      </c>
      <c r="N38" s="8" t="e">
        <f>Report54_fact_ALL2</f>
        <v>#NAME?</v>
      </c>
      <c r="O38" s="8"/>
      <c r="P38" s="25"/>
      <c r="Q38" s="8" t="s">
        <v>125</v>
      </c>
    </row>
    <row r="39" spans="2:17" x14ac:dyDescent="0.2">
      <c r="B39" s="23">
        <f t="shared" si="0"/>
        <v>30</v>
      </c>
      <c r="C39" s="8">
        <v>2011</v>
      </c>
      <c r="D39" s="8">
        <v>8</v>
      </c>
      <c r="E39" s="9" t="s">
        <v>127</v>
      </c>
      <c r="F39" s="9" t="s">
        <v>79</v>
      </c>
      <c r="G39" s="8" t="s">
        <v>34</v>
      </c>
      <c r="H39" s="8">
        <v>1467</v>
      </c>
      <c r="I39" s="10">
        <v>7335</v>
      </c>
      <c r="J39" s="8" t="e">
        <f>Report54_fact_FOT2</f>
        <v>#NAME?</v>
      </c>
      <c r="K39" s="8" t="e">
        <f>Report54_fact_FOT3</f>
        <v>#NAME?</v>
      </c>
      <c r="L39" s="8" t="e">
        <f>Report54_fact_materials2</f>
        <v>#NAME?</v>
      </c>
      <c r="M39" s="8" t="e">
        <f>Report54_fact_profitability</f>
        <v>#NAME?</v>
      </c>
      <c r="N39" s="8" t="e">
        <f>Report54_fact_ALL2</f>
        <v>#NAME?</v>
      </c>
      <c r="O39" s="8"/>
      <c r="P39" s="25"/>
      <c r="Q39" s="8" t="s">
        <v>128</v>
      </c>
    </row>
    <row r="40" spans="2:17" x14ac:dyDescent="0.2">
      <c r="B40" s="23">
        <f t="shared" si="0"/>
        <v>31</v>
      </c>
      <c r="C40" s="8">
        <v>2011</v>
      </c>
      <c r="D40" s="8">
        <v>10</v>
      </c>
      <c r="E40" s="9" t="s">
        <v>129</v>
      </c>
      <c r="F40" s="9" t="s">
        <v>68</v>
      </c>
      <c r="G40" s="8" t="s">
        <v>50</v>
      </c>
      <c r="H40" s="8">
        <v>1</v>
      </c>
      <c r="I40" s="10">
        <v>639.05999999999995</v>
      </c>
      <c r="J40" s="8" t="e">
        <f>Report54_fact_FOT2</f>
        <v>#NAME?</v>
      </c>
      <c r="K40" s="8" t="e">
        <f>Report54_fact_FOT3</f>
        <v>#NAME?</v>
      </c>
      <c r="L40" s="8" t="e">
        <f>Report54_fact_materials2</f>
        <v>#NAME?</v>
      </c>
      <c r="M40" s="8" t="e">
        <f>Report54_fact_profitability</f>
        <v>#NAME?</v>
      </c>
      <c r="N40" s="8" t="e">
        <f>Report54_fact_ALL2</f>
        <v>#NAME?</v>
      </c>
      <c r="O40" s="8"/>
      <c r="P40" s="25"/>
      <c r="Q40" s="8" t="s">
        <v>40</v>
      </c>
    </row>
    <row r="41" spans="2:17" x14ac:dyDescent="0.2">
      <c r="B41" s="23">
        <f t="shared" si="0"/>
        <v>32</v>
      </c>
      <c r="C41" s="8">
        <v>2011</v>
      </c>
      <c r="D41" s="8">
        <v>11</v>
      </c>
      <c r="E41" s="9" t="s">
        <v>130</v>
      </c>
      <c r="F41" s="9" t="s">
        <v>131</v>
      </c>
      <c r="G41" s="8" t="s">
        <v>34</v>
      </c>
      <c r="H41" s="8">
        <v>0.7</v>
      </c>
      <c r="I41" s="10">
        <v>201</v>
      </c>
      <c r="J41" s="8" t="e">
        <f>Report54_fact_FOT2</f>
        <v>#NAME?</v>
      </c>
      <c r="K41" s="8" t="e">
        <f>Report54_fact_FOT3</f>
        <v>#NAME?</v>
      </c>
      <c r="L41" s="8" t="e">
        <f>Report54_fact_materials2</f>
        <v>#NAME?</v>
      </c>
      <c r="M41" s="8" t="e">
        <f>Report54_fact_profitability</f>
        <v>#NAME?</v>
      </c>
      <c r="N41" s="8" t="e">
        <f>Report54_fact_ALL2</f>
        <v>#NAME?</v>
      </c>
      <c r="O41" s="8"/>
      <c r="P41" s="25"/>
      <c r="Q41" s="8" t="s">
        <v>40</v>
      </c>
    </row>
    <row r="42" spans="2:17" ht="33.75" x14ac:dyDescent="0.2">
      <c r="B42" s="23">
        <f t="shared" si="0"/>
        <v>33</v>
      </c>
      <c r="C42" s="8">
        <v>2011</v>
      </c>
      <c r="D42" s="8">
        <v>11</v>
      </c>
      <c r="E42" s="9" t="s">
        <v>132</v>
      </c>
      <c r="F42" s="9" t="s">
        <v>133</v>
      </c>
      <c r="G42" s="8" t="s">
        <v>50</v>
      </c>
      <c r="H42" s="8">
        <v>2</v>
      </c>
      <c r="I42" s="10">
        <v>5319</v>
      </c>
      <c r="J42" s="8" t="e">
        <f>Report54_fact_FOT2</f>
        <v>#NAME?</v>
      </c>
      <c r="K42" s="8" t="e">
        <f>Report54_fact_FOT3</f>
        <v>#NAME?</v>
      </c>
      <c r="L42" s="8" t="e">
        <f>Report54_fact_materials2</f>
        <v>#NAME?</v>
      </c>
      <c r="M42" s="8" t="e">
        <f>Report54_fact_profitability</f>
        <v>#NAME?</v>
      </c>
      <c r="N42" s="8" t="e">
        <f>Report54_fact_ALL2</f>
        <v>#NAME?</v>
      </c>
      <c r="O42" s="8"/>
      <c r="P42" s="25"/>
      <c r="Q42" s="8" t="s">
        <v>40</v>
      </c>
    </row>
    <row r="43" spans="2:17" ht="22.5" x14ac:dyDescent="0.2">
      <c r="B43" s="23">
        <f t="shared" si="0"/>
        <v>34</v>
      </c>
      <c r="C43" s="8">
        <v>2011</v>
      </c>
      <c r="D43" s="8">
        <v>12</v>
      </c>
      <c r="E43" s="9"/>
      <c r="F43" s="9" t="s">
        <v>119</v>
      </c>
      <c r="G43" s="8" t="s">
        <v>50</v>
      </c>
      <c r="H43" s="8">
        <v>2</v>
      </c>
      <c r="I43" s="10">
        <v>1122</v>
      </c>
      <c r="J43" s="8" t="e">
        <f>Report54_fact_FOT2</f>
        <v>#NAME?</v>
      </c>
      <c r="K43" s="8" t="e">
        <f>Report54_fact_FOT3</f>
        <v>#NAME?</v>
      </c>
      <c r="L43" s="8" t="e">
        <f>Report54_fact_materials2</f>
        <v>#NAME?</v>
      </c>
      <c r="M43" s="8" t="e">
        <f>Report54_fact_profitability</f>
        <v>#NAME?</v>
      </c>
      <c r="N43" s="8" t="e">
        <f>Report54_fact_ALL2</f>
        <v>#NAME?</v>
      </c>
      <c r="O43" s="8"/>
      <c r="P43" s="25"/>
      <c r="Q43" s="8" t="s">
        <v>120</v>
      </c>
    </row>
    <row r="44" spans="2:17" x14ac:dyDescent="0.2">
      <c r="B44" s="23">
        <f t="shared" si="0"/>
        <v>35</v>
      </c>
      <c r="C44" s="8">
        <v>2011</v>
      </c>
      <c r="D44" s="8">
        <v>12</v>
      </c>
      <c r="E44" s="9" t="s">
        <v>134</v>
      </c>
      <c r="F44" s="9" t="s">
        <v>135</v>
      </c>
      <c r="G44" s="8" t="s">
        <v>30</v>
      </c>
      <c r="H44" s="8">
        <v>0.5</v>
      </c>
      <c r="I44" s="10">
        <v>2526</v>
      </c>
      <c r="J44" s="8" t="e">
        <f>Report54_fact_FOT2</f>
        <v>#NAME?</v>
      </c>
      <c r="K44" s="8" t="e">
        <f>Report54_fact_FOT3</f>
        <v>#NAME?</v>
      </c>
      <c r="L44" s="8" t="e">
        <f>Report54_fact_materials2</f>
        <v>#NAME?</v>
      </c>
      <c r="M44" s="8" t="e">
        <f>Report54_fact_profitability</f>
        <v>#NAME?</v>
      </c>
      <c r="N44" s="8" t="e">
        <f>Report54_fact_ALL2</f>
        <v>#NAME?</v>
      </c>
      <c r="O44" s="8"/>
      <c r="P44" s="25"/>
      <c r="Q44" s="8" t="s">
        <v>40</v>
      </c>
    </row>
    <row r="45" spans="2:17" x14ac:dyDescent="0.2">
      <c r="B45" s="23">
        <f t="shared" si="0"/>
        <v>36</v>
      </c>
      <c r="C45" s="8">
        <v>2012</v>
      </c>
      <c r="D45" s="8">
        <v>2</v>
      </c>
      <c r="E45" s="9" t="s">
        <v>136</v>
      </c>
      <c r="F45" s="9" t="s">
        <v>119</v>
      </c>
      <c r="G45" s="8" t="s">
        <v>50</v>
      </c>
      <c r="H45" s="8">
        <v>6</v>
      </c>
      <c r="I45" s="10">
        <v>874</v>
      </c>
      <c r="J45" s="8" t="e">
        <f>Report54_fact_FOT2</f>
        <v>#NAME?</v>
      </c>
      <c r="K45" s="8" t="e">
        <f>Report54_fact_FOT3</f>
        <v>#NAME?</v>
      </c>
      <c r="L45" s="8" t="e">
        <f>Report54_fact_materials2</f>
        <v>#NAME?</v>
      </c>
      <c r="M45" s="8" t="e">
        <f>Report54_fact_profitability</f>
        <v>#NAME?</v>
      </c>
      <c r="N45" s="8" t="e">
        <f>Report54_fact_ALL2</f>
        <v>#NAME?</v>
      </c>
      <c r="O45" s="8"/>
      <c r="P45" s="25"/>
      <c r="Q45" s="8" t="s">
        <v>137</v>
      </c>
    </row>
    <row r="46" spans="2:17" ht="33.75" x14ac:dyDescent="0.2">
      <c r="B46" s="23">
        <f t="shared" si="0"/>
        <v>37</v>
      </c>
      <c r="C46" s="8">
        <v>2012</v>
      </c>
      <c r="D46" s="8">
        <v>4</v>
      </c>
      <c r="E46" s="9" t="s">
        <v>138</v>
      </c>
      <c r="F46" s="9" t="s">
        <v>139</v>
      </c>
      <c r="G46" s="8" t="s">
        <v>34</v>
      </c>
      <c r="H46" s="8">
        <v>83</v>
      </c>
      <c r="I46" s="10">
        <v>5368</v>
      </c>
      <c r="J46" s="8" t="e">
        <f>Report54_fact_FOT2</f>
        <v>#NAME?</v>
      </c>
      <c r="K46" s="8" t="e">
        <f>Report54_fact_FOT3</f>
        <v>#NAME?</v>
      </c>
      <c r="L46" s="8" t="e">
        <f>Report54_fact_materials2</f>
        <v>#NAME?</v>
      </c>
      <c r="M46" s="8" t="e">
        <f>Report54_fact_profitability</f>
        <v>#NAME?</v>
      </c>
      <c r="N46" s="8" t="e">
        <f>Report54_fact_ALL2</f>
        <v>#NAME?</v>
      </c>
      <c r="O46" s="8"/>
      <c r="P46" s="25"/>
      <c r="Q46" s="8" t="s">
        <v>40</v>
      </c>
    </row>
    <row r="47" spans="2:17" ht="22.5" x14ac:dyDescent="0.2">
      <c r="B47" s="23">
        <f t="shared" si="0"/>
        <v>38</v>
      </c>
      <c r="C47" s="8">
        <v>2012</v>
      </c>
      <c r="D47" s="8">
        <v>5</v>
      </c>
      <c r="E47" s="9" t="s">
        <v>140</v>
      </c>
      <c r="F47" s="9" t="s">
        <v>141</v>
      </c>
      <c r="G47" s="8" t="s">
        <v>50</v>
      </c>
      <c r="H47" s="8">
        <v>1</v>
      </c>
      <c r="I47" s="10">
        <v>800</v>
      </c>
      <c r="J47" s="8" t="e">
        <f>Report54_fact_FOT2</f>
        <v>#NAME?</v>
      </c>
      <c r="K47" s="8" t="e">
        <f>Report54_fact_FOT3</f>
        <v>#NAME?</v>
      </c>
      <c r="L47" s="8" t="e">
        <f>Report54_fact_materials2</f>
        <v>#NAME?</v>
      </c>
      <c r="M47" s="8" t="e">
        <f>Report54_fact_profitability</f>
        <v>#NAME?</v>
      </c>
      <c r="N47" s="8" t="e">
        <f>Report54_fact_ALL2</f>
        <v>#NAME?</v>
      </c>
      <c r="O47" s="8"/>
      <c r="P47" s="25"/>
      <c r="Q47" s="8" t="s">
        <v>40</v>
      </c>
    </row>
    <row r="48" spans="2:17" ht="22.5" x14ac:dyDescent="0.2">
      <c r="B48" s="23">
        <f t="shared" si="0"/>
        <v>39</v>
      </c>
      <c r="C48" s="8">
        <v>2012</v>
      </c>
      <c r="D48" s="8">
        <v>5</v>
      </c>
      <c r="E48" s="9" t="s">
        <v>70</v>
      </c>
      <c r="F48" s="9" t="s">
        <v>86</v>
      </c>
      <c r="G48" s="8" t="s">
        <v>30</v>
      </c>
      <c r="H48" s="8">
        <v>5796</v>
      </c>
      <c r="I48" s="10">
        <v>68286</v>
      </c>
      <c r="J48" s="8" t="e">
        <f>Report54_fact_FOT2</f>
        <v>#NAME?</v>
      </c>
      <c r="K48" s="8" t="e">
        <f>Report54_fact_FOT3</f>
        <v>#NAME?</v>
      </c>
      <c r="L48" s="8" t="e">
        <f>Report54_fact_materials2</f>
        <v>#NAME?</v>
      </c>
      <c r="M48" s="8" t="e">
        <f>Report54_fact_profitability</f>
        <v>#NAME?</v>
      </c>
      <c r="N48" s="8" t="e">
        <f>Report54_fact_ALL2</f>
        <v>#NAME?</v>
      </c>
      <c r="O48" s="8"/>
      <c r="P48" s="25"/>
      <c r="Q48" s="8" t="s">
        <v>40</v>
      </c>
    </row>
    <row r="49" spans="1:17" ht="22.5" x14ac:dyDescent="0.2">
      <c r="B49" s="23">
        <f t="shared" si="0"/>
        <v>40</v>
      </c>
      <c r="C49" s="8">
        <v>2012</v>
      </c>
      <c r="D49" s="8">
        <v>5</v>
      </c>
      <c r="E49" s="9" t="s">
        <v>142</v>
      </c>
      <c r="F49" s="9" t="s">
        <v>86</v>
      </c>
      <c r="G49" s="8" t="s">
        <v>30</v>
      </c>
      <c r="H49" s="8">
        <v>388</v>
      </c>
      <c r="I49" s="10">
        <v>10984</v>
      </c>
      <c r="J49" s="8" t="e">
        <f>Report54_fact_FOT2</f>
        <v>#NAME?</v>
      </c>
      <c r="K49" s="8" t="e">
        <f>Report54_fact_FOT3</f>
        <v>#NAME?</v>
      </c>
      <c r="L49" s="8" t="e">
        <f>Report54_fact_materials2</f>
        <v>#NAME?</v>
      </c>
      <c r="M49" s="8" t="e">
        <f>Report54_fact_profitability</f>
        <v>#NAME?</v>
      </c>
      <c r="N49" s="8" t="e">
        <f>Report54_fact_ALL2</f>
        <v>#NAME?</v>
      </c>
      <c r="O49" s="8"/>
      <c r="P49" s="25"/>
      <c r="Q49" s="8" t="s">
        <v>40</v>
      </c>
    </row>
    <row r="50" spans="1:17" ht="33.75" x14ac:dyDescent="0.2">
      <c r="B50" s="23">
        <f t="shared" si="0"/>
        <v>41</v>
      </c>
      <c r="C50" s="8">
        <v>2012</v>
      </c>
      <c r="D50" s="8">
        <v>6</v>
      </c>
      <c r="E50" s="9" t="s">
        <v>143</v>
      </c>
      <c r="F50" s="9" t="s">
        <v>117</v>
      </c>
      <c r="G50" s="8" t="s">
        <v>50</v>
      </c>
      <c r="H50" s="8">
        <v>36</v>
      </c>
      <c r="I50" s="10">
        <v>9628</v>
      </c>
      <c r="J50" s="8" t="e">
        <f>Report54_fact_FOT2</f>
        <v>#NAME?</v>
      </c>
      <c r="K50" s="8" t="e">
        <f>Report54_fact_FOT3</f>
        <v>#NAME?</v>
      </c>
      <c r="L50" s="8" t="e">
        <f>Report54_fact_materials2</f>
        <v>#NAME?</v>
      </c>
      <c r="M50" s="8" t="e">
        <f>Report54_fact_profitability</f>
        <v>#NAME?</v>
      </c>
      <c r="N50" s="8" t="e">
        <f>Report54_fact_ALL2</f>
        <v>#NAME?</v>
      </c>
      <c r="O50" s="8"/>
      <c r="P50" s="25"/>
      <c r="Q50" s="8" t="s">
        <v>40</v>
      </c>
    </row>
    <row r="51" spans="1:17" ht="33.75" x14ac:dyDescent="0.2">
      <c r="B51" s="23">
        <f t="shared" si="0"/>
        <v>42</v>
      </c>
      <c r="C51" s="8">
        <v>2012</v>
      </c>
      <c r="D51" s="8">
        <v>7</v>
      </c>
      <c r="E51" s="9" t="s">
        <v>144</v>
      </c>
      <c r="F51" s="9" t="s">
        <v>145</v>
      </c>
      <c r="G51" s="8" t="s">
        <v>50</v>
      </c>
      <c r="H51" s="8">
        <v>36</v>
      </c>
      <c r="I51" s="10">
        <v>9917</v>
      </c>
      <c r="J51" s="8" t="e">
        <f>Report54_fact_FOT2</f>
        <v>#NAME?</v>
      </c>
      <c r="K51" s="8" t="e">
        <f>Report54_fact_FOT3</f>
        <v>#NAME?</v>
      </c>
      <c r="L51" s="8" t="e">
        <f>Report54_fact_materials2</f>
        <v>#NAME?</v>
      </c>
      <c r="M51" s="8" t="e">
        <f>Report54_fact_profitability</f>
        <v>#NAME?</v>
      </c>
      <c r="N51" s="8" t="e">
        <f>Report54_fact_ALL2</f>
        <v>#NAME?</v>
      </c>
      <c r="O51" s="8"/>
      <c r="P51" s="25"/>
      <c r="Q51" s="8" t="s">
        <v>40</v>
      </c>
    </row>
    <row r="52" spans="1:17" ht="45" x14ac:dyDescent="0.2">
      <c r="B52" s="23">
        <f t="shared" si="0"/>
        <v>43</v>
      </c>
      <c r="C52" s="8">
        <v>2012</v>
      </c>
      <c r="D52" s="8">
        <v>8</v>
      </c>
      <c r="E52" s="9" t="s">
        <v>146</v>
      </c>
      <c r="F52" s="9" t="s">
        <v>71</v>
      </c>
      <c r="G52" s="8" t="s">
        <v>50</v>
      </c>
      <c r="H52" s="8">
        <v>1</v>
      </c>
      <c r="I52" s="10">
        <v>13158</v>
      </c>
      <c r="J52" s="8" t="e">
        <f>Report54_fact_FOT2</f>
        <v>#NAME?</v>
      </c>
      <c r="K52" s="8" t="e">
        <f>Report54_fact_FOT3</f>
        <v>#NAME?</v>
      </c>
      <c r="L52" s="8" t="e">
        <f>Report54_fact_materials2</f>
        <v>#NAME?</v>
      </c>
      <c r="M52" s="8" t="e">
        <f>Report54_fact_profitability</f>
        <v>#NAME?</v>
      </c>
      <c r="N52" s="8" t="e">
        <f>Report54_fact_ALL2</f>
        <v>#NAME?</v>
      </c>
      <c r="O52" s="8"/>
      <c r="P52" s="25"/>
      <c r="Q52" s="8" t="s">
        <v>40</v>
      </c>
    </row>
    <row r="53" spans="1:17" ht="22.5" x14ac:dyDescent="0.2">
      <c r="B53" s="23">
        <f t="shared" si="0"/>
        <v>44</v>
      </c>
      <c r="C53" s="8">
        <v>2012</v>
      </c>
      <c r="D53" s="8">
        <v>10</v>
      </c>
      <c r="E53" s="9" t="s">
        <v>147</v>
      </c>
      <c r="F53" s="9" t="s">
        <v>148</v>
      </c>
      <c r="G53" s="8" t="s">
        <v>50</v>
      </c>
      <c r="H53" s="8">
        <v>39</v>
      </c>
      <c r="I53" s="10">
        <v>4697</v>
      </c>
      <c r="J53" s="8" t="e">
        <f>Report54_fact_FOT2</f>
        <v>#NAME?</v>
      </c>
      <c r="K53" s="8" t="e">
        <f>Report54_fact_FOT3</f>
        <v>#NAME?</v>
      </c>
      <c r="L53" s="8" t="e">
        <f>Report54_fact_materials2</f>
        <v>#NAME?</v>
      </c>
      <c r="M53" s="8" t="e">
        <f>Report54_fact_profitability</f>
        <v>#NAME?</v>
      </c>
      <c r="N53" s="8" t="e">
        <f>Report54_fact_ALL2</f>
        <v>#NAME?</v>
      </c>
      <c r="O53" s="8"/>
      <c r="P53" s="25"/>
      <c r="Q53" s="8" t="s">
        <v>40</v>
      </c>
    </row>
    <row r="54" spans="1:17" x14ac:dyDescent="0.2">
      <c r="B54" s="23">
        <f t="shared" si="0"/>
        <v>45</v>
      </c>
      <c r="C54" s="8">
        <v>2012</v>
      </c>
      <c r="D54" s="8">
        <v>10</v>
      </c>
      <c r="E54" s="9" t="s">
        <v>149</v>
      </c>
      <c r="F54" s="9" t="s">
        <v>148</v>
      </c>
      <c r="G54" s="8" t="s">
        <v>50</v>
      </c>
      <c r="H54" s="8">
        <v>5</v>
      </c>
      <c r="I54" s="10">
        <v>88</v>
      </c>
      <c r="J54" s="8" t="e">
        <f>Report54_fact_FOT2</f>
        <v>#NAME?</v>
      </c>
      <c r="K54" s="8" t="e">
        <f>Report54_fact_FOT3</f>
        <v>#NAME?</v>
      </c>
      <c r="L54" s="8" t="e">
        <f>Report54_fact_materials2</f>
        <v>#NAME?</v>
      </c>
      <c r="M54" s="8" t="e">
        <f>Report54_fact_profitability</f>
        <v>#NAME?</v>
      </c>
      <c r="N54" s="8" t="e">
        <f>Report54_fact_ALL2</f>
        <v>#NAME?</v>
      </c>
      <c r="O54" s="8"/>
      <c r="P54" s="25"/>
      <c r="Q54" s="8" t="s">
        <v>40</v>
      </c>
    </row>
    <row r="55" spans="1:17" ht="33.75" x14ac:dyDescent="0.2">
      <c r="B55" s="23">
        <f t="shared" si="0"/>
        <v>46</v>
      </c>
      <c r="C55" s="8">
        <v>2012</v>
      </c>
      <c r="D55" s="8">
        <v>10</v>
      </c>
      <c r="E55" s="9" t="s">
        <v>152</v>
      </c>
      <c r="F55" s="9" t="s">
        <v>153</v>
      </c>
      <c r="G55" s="8" t="s">
        <v>50</v>
      </c>
      <c r="H55" s="8">
        <v>1</v>
      </c>
      <c r="I55" s="10">
        <v>2111</v>
      </c>
      <c r="J55" s="8" t="e">
        <f>Report54_fact_FOT2</f>
        <v>#NAME?</v>
      </c>
      <c r="K55" s="8" t="e">
        <f>Report54_fact_FOT3</f>
        <v>#NAME?</v>
      </c>
      <c r="L55" s="8" t="e">
        <f>Report54_fact_materials2</f>
        <v>#NAME?</v>
      </c>
      <c r="M55" s="8" t="e">
        <f>Report54_fact_profitability</f>
        <v>#NAME?</v>
      </c>
      <c r="N55" s="8" t="e">
        <f>Report54_fact_ALL2</f>
        <v>#NAME?</v>
      </c>
      <c r="O55" s="8"/>
      <c r="P55" s="25"/>
      <c r="Q55" s="8" t="s">
        <v>40</v>
      </c>
    </row>
    <row r="56" spans="1:17" ht="33.75" x14ac:dyDescent="0.2">
      <c r="B56" s="23">
        <f t="shared" si="0"/>
        <v>47</v>
      </c>
      <c r="C56" s="8">
        <v>2012</v>
      </c>
      <c r="D56" s="8">
        <v>10</v>
      </c>
      <c r="E56" s="9" t="s">
        <v>150</v>
      </c>
      <c r="F56" s="9" t="s">
        <v>151</v>
      </c>
      <c r="G56" s="8" t="s">
        <v>30</v>
      </c>
      <c r="H56" s="8">
        <v>5796</v>
      </c>
      <c r="I56" s="10">
        <v>66293</v>
      </c>
      <c r="J56" s="8" t="e">
        <f>Report54_fact_FOT2</f>
        <v>#NAME?</v>
      </c>
      <c r="K56" s="8" t="e">
        <f>Report54_fact_FOT3</f>
        <v>#NAME?</v>
      </c>
      <c r="L56" s="8" t="e">
        <f>Report54_fact_materials2</f>
        <v>#NAME?</v>
      </c>
      <c r="M56" s="8" t="e">
        <f>Report54_fact_profitability</f>
        <v>#NAME?</v>
      </c>
      <c r="N56" s="8" t="e">
        <f>Report54_fact_ALL2</f>
        <v>#NAME?</v>
      </c>
      <c r="O56" s="8"/>
      <c r="P56" s="25"/>
      <c r="Q56" s="8" t="s">
        <v>40</v>
      </c>
    </row>
    <row r="57" spans="1:17" ht="22.5" x14ac:dyDescent="0.2">
      <c r="B57" s="23">
        <f t="shared" si="0"/>
        <v>48</v>
      </c>
      <c r="C57" s="8">
        <v>2012</v>
      </c>
      <c r="D57" s="8">
        <v>11</v>
      </c>
      <c r="E57" s="9" t="s">
        <v>159</v>
      </c>
      <c r="F57" s="9"/>
      <c r="G57" s="8" t="s">
        <v>50</v>
      </c>
      <c r="H57" s="8">
        <v>4</v>
      </c>
      <c r="I57" s="10">
        <v>1465</v>
      </c>
      <c r="J57" s="8" t="e">
        <f>Report54_fact_FOT2</f>
        <v>#NAME?</v>
      </c>
      <c r="K57" s="8" t="e">
        <f>Report54_fact_FOT3</f>
        <v>#NAME?</v>
      </c>
      <c r="L57" s="8" t="e">
        <f>Report54_fact_materials2</f>
        <v>#NAME?</v>
      </c>
      <c r="M57" s="8" t="e">
        <f>Report54_fact_profitability</f>
        <v>#NAME?</v>
      </c>
      <c r="N57" s="8" t="e">
        <f>Report54_fact_ALL2</f>
        <v>#NAME?</v>
      </c>
      <c r="O57" s="8"/>
      <c r="P57" s="25"/>
      <c r="Q57" s="8" t="s">
        <v>40</v>
      </c>
    </row>
    <row r="58" spans="1:17" x14ac:dyDescent="0.2">
      <c r="B58" s="23">
        <f t="shared" si="0"/>
        <v>49</v>
      </c>
      <c r="C58" s="8">
        <v>2012</v>
      </c>
      <c r="D58" s="8">
        <v>11</v>
      </c>
      <c r="E58" s="9" t="s">
        <v>154</v>
      </c>
      <c r="F58" s="9" t="s">
        <v>155</v>
      </c>
      <c r="G58" s="8" t="s">
        <v>34</v>
      </c>
      <c r="H58" s="8">
        <v>5.7</v>
      </c>
      <c r="I58" s="10">
        <v>4872</v>
      </c>
      <c r="J58" s="8" t="e">
        <f>Report54_fact_FOT2</f>
        <v>#NAME?</v>
      </c>
      <c r="K58" s="8" t="e">
        <f>Report54_fact_FOT3</f>
        <v>#NAME?</v>
      </c>
      <c r="L58" s="8" t="e">
        <f>Report54_fact_materials2</f>
        <v>#NAME?</v>
      </c>
      <c r="M58" s="8" t="e">
        <f>Report54_fact_profitability</f>
        <v>#NAME?</v>
      </c>
      <c r="N58" s="8" t="e">
        <f>Report54_fact_ALL2</f>
        <v>#NAME?</v>
      </c>
      <c r="O58" s="8"/>
      <c r="P58" s="25"/>
      <c r="Q58" s="8" t="s">
        <v>40</v>
      </c>
    </row>
    <row r="59" spans="1:17" ht="33.75" x14ac:dyDescent="0.2">
      <c r="B59" s="23">
        <f t="shared" si="0"/>
        <v>50</v>
      </c>
      <c r="C59" s="8">
        <v>2012</v>
      </c>
      <c r="D59" s="8">
        <v>11</v>
      </c>
      <c r="E59" s="9" t="s">
        <v>156</v>
      </c>
      <c r="F59" s="9" t="s">
        <v>148</v>
      </c>
      <c r="G59" s="8" t="s">
        <v>50</v>
      </c>
      <c r="H59" s="8">
        <v>2</v>
      </c>
      <c r="I59" s="10">
        <v>169</v>
      </c>
      <c r="J59" s="8" t="e">
        <f>Report54_fact_FOT2</f>
        <v>#NAME?</v>
      </c>
      <c r="K59" s="8" t="e">
        <f>Report54_fact_FOT3</f>
        <v>#NAME?</v>
      </c>
      <c r="L59" s="8" t="e">
        <f>Report54_fact_materials2</f>
        <v>#NAME?</v>
      </c>
      <c r="M59" s="8" t="e">
        <f>Report54_fact_profitability</f>
        <v>#NAME?</v>
      </c>
      <c r="N59" s="8" t="e">
        <f>Report54_fact_ALL2</f>
        <v>#NAME?</v>
      </c>
      <c r="O59" s="8"/>
      <c r="P59" s="25"/>
      <c r="Q59" s="8" t="s">
        <v>40</v>
      </c>
    </row>
    <row r="60" spans="1:17" ht="33.75" x14ac:dyDescent="0.2">
      <c r="B60" s="23">
        <f t="shared" si="0"/>
        <v>51</v>
      </c>
      <c r="C60" s="8">
        <v>2012</v>
      </c>
      <c r="D60" s="8">
        <v>11</v>
      </c>
      <c r="E60" s="9" t="s">
        <v>157</v>
      </c>
      <c r="F60" s="9" t="s">
        <v>158</v>
      </c>
      <c r="G60" s="8" t="s">
        <v>99</v>
      </c>
      <c r="H60" s="8">
        <v>20</v>
      </c>
      <c r="I60" s="10">
        <v>6173</v>
      </c>
      <c r="J60" s="8" t="e">
        <f>Report54_fact_FOT2</f>
        <v>#NAME?</v>
      </c>
      <c r="K60" s="8" t="e">
        <f>Report54_fact_FOT3</f>
        <v>#NAME?</v>
      </c>
      <c r="L60" s="8" t="e">
        <f>Report54_fact_materials2</f>
        <v>#NAME?</v>
      </c>
      <c r="M60" s="8" t="e">
        <f>Report54_fact_profitability</f>
        <v>#NAME?</v>
      </c>
      <c r="N60" s="8" t="e">
        <f>Report54_fact_ALL2</f>
        <v>#NAME?</v>
      </c>
      <c r="O60" s="8"/>
      <c r="P60" s="25"/>
      <c r="Q60" s="8" t="s">
        <v>40</v>
      </c>
    </row>
    <row r="61" spans="1:17" ht="33.75" x14ac:dyDescent="0.2">
      <c r="B61" s="23">
        <f t="shared" si="0"/>
        <v>52</v>
      </c>
      <c r="C61" s="8">
        <v>2012</v>
      </c>
      <c r="D61" s="8">
        <v>12</v>
      </c>
      <c r="E61" s="9" t="s">
        <v>164</v>
      </c>
      <c r="F61" s="9" t="s">
        <v>165</v>
      </c>
      <c r="G61" s="8" t="s">
        <v>50</v>
      </c>
      <c r="H61" s="8">
        <v>9</v>
      </c>
      <c r="I61" s="10">
        <v>2269</v>
      </c>
      <c r="J61" s="8" t="e">
        <f>Report54_fact_FOT2</f>
        <v>#NAME?</v>
      </c>
      <c r="K61" s="8" t="e">
        <f>Report54_fact_FOT3</f>
        <v>#NAME?</v>
      </c>
      <c r="L61" s="8" t="e">
        <f>Report54_fact_materials2</f>
        <v>#NAME?</v>
      </c>
      <c r="M61" s="8" t="e">
        <f>Report54_fact_profitability</f>
        <v>#NAME?</v>
      </c>
      <c r="N61" s="8" t="e">
        <f>Report54_fact_ALL2</f>
        <v>#NAME?</v>
      </c>
      <c r="O61" s="8"/>
      <c r="P61" s="25"/>
      <c r="Q61" s="8" t="s">
        <v>40</v>
      </c>
    </row>
    <row r="62" spans="1:17" ht="22.5" x14ac:dyDescent="0.2">
      <c r="B62" s="23">
        <f t="shared" si="0"/>
        <v>53</v>
      </c>
      <c r="C62" s="8">
        <v>2012</v>
      </c>
      <c r="D62" s="8">
        <v>12</v>
      </c>
      <c r="E62" s="9" t="s">
        <v>160</v>
      </c>
      <c r="F62" s="9"/>
      <c r="G62" s="8" t="s">
        <v>99</v>
      </c>
      <c r="H62" s="8">
        <v>60</v>
      </c>
      <c r="I62" s="10">
        <v>1348</v>
      </c>
      <c r="J62" s="8" t="e">
        <f>Report54_fact_FOT2</f>
        <v>#NAME?</v>
      </c>
      <c r="K62" s="8" t="e">
        <f>Report54_fact_FOT3</f>
        <v>#NAME?</v>
      </c>
      <c r="L62" s="8" t="e">
        <f>Report54_fact_materials2</f>
        <v>#NAME?</v>
      </c>
      <c r="M62" s="8" t="e">
        <f>Report54_fact_profitability</f>
        <v>#NAME?</v>
      </c>
      <c r="N62" s="8" t="e">
        <f>Report54_fact_ALL2</f>
        <v>#NAME?</v>
      </c>
      <c r="O62" s="8"/>
      <c r="P62" s="25"/>
      <c r="Q62" s="8" t="s">
        <v>40</v>
      </c>
    </row>
    <row r="63" spans="1:17" ht="22.5" x14ac:dyDescent="0.2">
      <c r="B63" s="23">
        <f t="shared" si="0"/>
        <v>54</v>
      </c>
      <c r="C63" s="8">
        <v>2012</v>
      </c>
      <c r="D63" s="8">
        <v>12</v>
      </c>
      <c r="E63" s="9" t="s">
        <v>161</v>
      </c>
      <c r="F63" s="9" t="s">
        <v>162</v>
      </c>
      <c r="G63" s="8" t="s">
        <v>163</v>
      </c>
      <c r="H63" s="8">
        <v>0.1</v>
      </c>
      <c r="I63" s="10">
        <v>280</v>
      </c>
      <c r="J63" s="8" t="e">
        <f>Report54_fact_FOT2</f>
        <v>#NAME?</v>
      </c>
      <c r="K63" s="8" t="e">
        <f>Report54_fact_FOT3</f>
        <v>#NAME?</v>
      </c>
      <c r="L63" s="8" t="e">
        <f>Report54_fact_materials2</f>
        <v>#NAME?</v>
      </c>
      <c r="M63" s="8" t="e">
        <f>Report54_fact_profitability</f>
        <v>#NAME?</v>
      </c>
      <c r="N63" s="8" t="e">
        <f>Report54_fact_ALL2</f>
        <v>#NAME?</v>
      </c>
      <c r="O63" s="8"/>
      <c r="P63" s="25"/>
      <c r="Q63" s="8" t="s">
        <v>40</v>
      </c>
    </row>
    <row r="64" spans="1:17" ht="12" x14ac:dyDescent="0.2">
      <c r="A64" s="17"/>
      <c r="B64" s="3"/>
      <c r="C64" s="3"/>
      <c r="D64" s="11"/>
      <c r="E64" s="11"/>
      <c r="F64" s="11"/>
      <c r="G64" s="11"/>
      <c r="H64" s="11"/>
      <c r="I64" s="12"/>
      <c r="J64" s="13" t="e">
        <f>SUM($J$10:$J$63)</f>
        <v>#NAME?</v>
      </c>
      <c r="K64" s="13" t="e">
        <f>SUM($K$10:$K$63)</f>
        <v>#NAME?</v>
      </c>
      <c r="L64" s="13" t="e">
        <f>SUM($L$10:$L$63)</f>
        <v>#NAME?</v>
      </c>
      <c r="M64" s="13" t="e">
        <f>SUM($M$10:$M$63)</f>
        <v>#NAME?</v>
      </c>
      <c r="N64" s="13" t="e">
        <f>SUM($N$10:$N$63)</f>
        <v>#NAME?</v>
      </c>
      <c r="O64" s="13"/>
      <c r="P64" s="13"/>
      <c r="Q64" s="13"/>
    </row>
    <row r="66" spans="2:3" x14ac:dyDescent="0.2">
      <c r="B66" s="1" t="s">
        <v>19</v>
      </c>
    </row>
    <row r="69" spans="2:3" ht="12.75" x14ac:dyDescent="0.2">
      <c r="B69" s="18"/>
      <c r="C69" s="18"/>
    </row>
    <row r="70" spans="2:3" ht="12.75" x14ac:dyDescent="0.2">
      <c r="B70" s="18" t="s">
        <v>166</v>
      </c>
      <c r="C70" s="18"/>
    </row>
    <row r="71" spans="2:3" ht="12.75" x14ac:dyDescent="0.2">
      <c r="B71" s="4"/>
      <c r="C71" s="4"/>
    </row>
    <row r="72" spans="2:3" x14ac:dyDescent="0.2">
      <c r="B72" s="1" t="s">
        <v>21</v>
      </c>
    </row>
    <row r="74" spans="2:3" x14ac:dyDescent="0.2">
      <c r="C74" s="24"/>
    </row>
  </sheetData>
  <mergeCells count="11">
    <mergeCell ref="Q7:Q8"/>
    <mergeCell ref="G7:G8"/>
    <mergeCell ref="H7:H8"/>
    <mergeCell ref="I7:I8"/>
    <mergeCell ref="J7:N7"/>
    <mergeCell ref="O7:P7"/>
    <mergeCell ref="B7:B8"/>
    <mergeCell ref="C7:C8"/>
    <mergeCell ref="D7:D8"/>
    <mergeCell ref="E7:E8"/>
    <mergeCell ref="F7:F8"/>
  </mergeCells>
  <conditionalFormatting sqref="U11:W11">
    <cfRule type="cellIs" dxfId="3" priority="6" stopIfTrue="1" operator="notEqual">
      <formula>0</formula>
    </cfRule>
  </conditionalFormatting>
  <conditionalFormatting sqref="D4:E6 B10:Q63">
    <cfRule type="expression" dxfId="2" priority="5" stopIfTrue="1">
      <formula>#REF!='TRUE'</formula>
    </cfRule>
  </conditionalFormatting>
  <conditionalFormatting sqref="B64:C64">
    <cfRule type="expression" dxfId="1" priority="2" stopIfTrue="1">
      <formula>#REF!=TRUE</formula>
    </cfRule>
  </conditionalFormatting>
  <pageMargins left="0.70866141732283472" right="0.70866141732283472" top="0.74803149606299213" bottom="0.74803149606299213" header="0.31496062992125984" footer="0.31496062992125984"/>
  <pageSetup paperSize="9" orientation="portrait" horizontalDpi="300" verticalDpi="0" copies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I6"/>
  <sheetViews>
    <sheetView workbookViewId="0">
      <selection activeCell="A30021" sqref="A30021:S30022"/>
    </sheetView>
  </sheetViews>
  <sheetFormatPr defaultRowHeight="11.25" x14ac:dyDescent="0.2"/>
  <sheetData>
    <row r="5" spans="1:9" x14ac:dyDescent="0.2">
      <c r="A5" s="36" t="s">
        <v>22</v>
      </c>
      <c r="B5" t="e">
        <f>XLR_ERRNAME</f>
        <v>#NAME?</v>
      </c>
    </row>
    <row r="6" spans="1:9" x14ac:dyDescent="0.2">
      <c r="A6" t="s">
        <v>23</v>
      </c>
      <c r="B6" s="37" t="s">
        <v>24</v>
      </c>
      <c r="C6" s="37" t="s">
        <v>25</v>
      </c>
      <c r="D6" s="37" t="s">
        <v>26</v>
      </c>
      <c r="E6" s="37" t="s">
        <v>27</v>
      </c>
      <c r="H6" s="37" t="s">
        <v>25</v>
      </c>
      <c r="I6" s="37" t="s">
        <v>25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Ремонт</vt:lpstr>
      <vt:lpstr>Содержание</vt:lpstr>
      <vt:lpstr>detailRange2</vt:lpstr>
      <vt:lpstr>detailRange3</vt:lpstr>
      <vt:lpstr>Ремонт!Заголовки_для_печати</vt:lpstr>
      <vt:lpstr>Содержание!Заголовки_для_печати</vt:lpstr>
    </vt:vector>
  </TitlesOfParts>
  <Company>AF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2008-09-02T07:56:24Z</cp:lastPrinted>
  <dcterms:created xsi:type="dcterms:W3CDTF">2000-01-15T16:53:55Z</dcterms:created>
  <dcterms:modified xsi:type="dcterms:W3CDTF">2013-02-11T11:14:10Z</dcterms:modified>
</cp:coreProperties>
</file>